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d1" sheetId="1" r:id="rId4"/>
    <sheet state="visible" name="Red2" sheetId="2" r:id="rId5"/>
    <sheet state="visible" name="Mack1" sheetId="3" r:id="rId6"/>
    <sheet state="visible" name="Mack2" sheetId="4" r:id="rId7"/>
    <sheet state="visible" name="Mack3" sheetId="5" r:id="rId8"/>
    <sheet state="visible" name="Mack4" sheetId="6" r:id="rId9"/>
    <sheet state="visible" name="Mack5" sheetId="7" r:id="rId10"/>
    <sheet state="visible" name="Mack6" sheetId="8" r:id="rId11"/>
    <sheet state="visible" name="Mack Bank Survey" sheetId="9" r:id="rId12"/>
    <sheet state="visible" name="Peel1" sheetId="10" r:id="rId13"/>
    <sheet state="visible" name="LargePieceTransect_AllSites" sheetId="11" r:id="rId14"/>
    <sheet state="visible" name="Samples_allsites" sheetId="12" r:id="rId15"/>
  </sheets>
  <definedNames/>
  <calcPr/>
  <extLst>
    <ext uri="GoogleSheetsCustomDataVersion1">
      <go:sheetsCustomData xmlns:go="http://customooxmlschemas.google.com/" r:id="rId16" roundtripDataSignature="AMtx7misrPdXrb+ipPykC+poRRZBhwUCag=="/>
    </ext>
  </extLst>
</workbook>
</file>

<file path=xl/sharedStrings.xml><?xml version="1.0" encoding="utf-8"?>
<sst xmlns="http://schemas.openxmlformats.org/spreadsheetml/2006/main" count="899" uniqueCount="512">
  <si>
    <t>Red 1</t>
  </si>
  <si>
    <t>visited 08.27.19</t>
  </si>
  <si>
    <t>gps</t>
  </si>
  <si>
    <t xml:space="preserve">photos </t>
  </si>
  <si>
    <t>17-21</t>
  </si>
  <si>
    <t>show cut bank piece</t>
  </si>
  <si>
    <t>sample</t>
  </si>
  <si>
    <t>dia (cm)</t>
  </si>
  <si>
    <t>length (m)</t>
  </si>
  <si>
    <t>note</t>
  </si>
  <si>
    <t>LP1</t>
  </si>
  <si>
    <t>n/a</t>
  </si>
  <si>
    <t>cut bank sample sticking out of bank of Arctic Red River, smaller transient wood around site</t>
  </si>
  <si>
    <t>drone- windy flew the landslide and a bank survey on bank across from landslide. Lost drone in river.  We still have the flight path and some cached images and video. Flying at about 120 ft I believe.</t>
  </si>
  <si>
    <t>Red 2</t>
  </si>
  <si>
    <t>22-24</t>
  </si>
  <si>
    <t>description</t>
  </si>
  <si>
    <t>rocky sloped shore, wood laying across whole slope</t>
  </si>
  <si>
    <t>slope of bank: 32 degrees</t>
  </si>
  <si>
    <t>small transient piece sitting on bank</t>
  </si>
  <si>
    <t>Large piece survey</t>
  </si>
  <si>
    <t>small end dia (cm)</t>
  </si>
  <si>
    <t>large end dia (cm)</t>
  </si>
  <si>
    <t>orientation</t>
  </si>
  <si>
    <t>type</t>
  </si>
  <si>
    <t>break</t>
  </si>
  <si>
    <t>classes</t>
  </si>
  <si>
    <t>notes</t>
  </si>
  <si>
    <t>N60W</t>
  </si>
  <si>
    <t>C</t>
  </si>
  <si>
    <t>S</t>
  </si>
  <si>
    <t>1,4,3</t>
  </si>
  <si>
    <t>mid bank</t>
  </si>
  <si>
    <t>N4W</t>
  </si>
  <si>
    <t>N10W</t>
  </si>
  <si>
    <t>not round, split log</t>
  </si>
  <si>
    <t>N6E</t>
  </si>
  <si>
    <t>beaver chew both ends</t>
  </si>
  <si>
    <t>N10E</t>
  </si>
  <si>
    <t>D</t>
  </si>
  <si>
    <t>1,3,3</t>
  </si>
  <si>
    <t>birch tree</t>
  </si>
  <si>
    <t>N12W</t>
  </si>
  <si>
    <t>1,1,4</t>
  </si>
  <si>
    <t>poplar, top of bank</t>
  </si>
  <si>
    <t>S78W</t>
  </si>
  <si>
    <t>1,4,4</t>
  </si>
  <si>
    <t>top of bank</t>
  </si>
  <si>
    <t>N45E</t>
  </si>
  <si>
    <t>N5W</t>
  </si>
  <si>
    <t>upper bank</t>
  </si>
  <si>
    <t>S11E</t>
  </si>
  <si>
    <t>1,1,2</t>
  </si>
  <si>
    <t>has root wad</t>
  </si>
  <si>
    <t>S6W</t>
  </si>
  <si>
    <t>S10W</t>
  </si>
  <si>
    <t>S42W</t>
  </si>
  <si>
    <t>2,4,4</t>
  </si>
  <si>
    <t>N5E</t>
  </si>
  <si>
    <t>Mack 1</t>
  </si>
  <si>
    <t>caribou supper site</t>
  </si>
  <si>
    <t xml:space="preserve">08.28.19 </t>
  </si>
  <si>
    <t>beach survey</t>
  </si>
  <si>
    <t>photos</t>
  </si>
  <si>
    <t>25-36</t>
  </si>
  <si>
    <t>old driftwood pile back from beach on Mackenzie River upstream of Red River and ferry</t>
  </si>
  <si>
    <t>walking in from road: big pieces stacked on top</t>
  </si>
  <si>
    <t>edge next to road</t>
  </si>
  <si>
    <t>pieces are wrapped around willows in back willows are not growing up and through. There are also large patches of flattened willows towards river side.</t>
  </si>
  <si>
    <t>inward at deposit, gps for transect 1 (measurements in Natalie's, notebook)</t>
  </si>
  <si>
    <t>transect 2, photos 25-28</t>
  </si>
  <si>
    <t>transect 3, 29-32</t>
  </si>
  <si>
    <t>transect 3, from Natalie is different...</t>
  </si>
  <si>
    <t>transect 4, photos 33-36</t>
  </si>
  <si>
    <t>end of walk along deposit</t>
  </si>
  <si>
    <t>location of ice main body of ice deposited wood in willows start of deposit near path</t>
  </si>
  <si>
    <t>Natalie took picture looking back towards path and Alicia</t>
  </si>
  <si>
    <t>sample info</t>
  </si>
  <si>
    <t>Natalie has drawings of this transect notebook pages 46-47</t>
  </si>
  <si>
    <t>Natalie and Alicia have approx same eyeheight at 1.6 m</t>
  </si>
  <si>
    <t>Surveying beach to see character of beach until deposit</t>
  </si>
  <si>
    <t>Alicia has laser rangefinder and sights forward to Natalie's eyeheight</t>
  </si>
  <si>
    <t>stn number</t>
  </si>
  <si>
    <t>Forsight stn</t>
  </si>
  <si>
    <t>Hor. Distance</t>
  </si>
  <si>
    <t>Vert. Distance</t>
  </si>
  <si>
    <t>Slope Distance</t>
  </si>
  <si>
    <t>Inclination</t>
  </si>
  <si>
    <t>Azimuth</t>
  </si>
  <si>
    <t>photo</t>
  </si>
  <si>
    <t>at water edge</t>
  </si>
  <si>
    <t>start of grass and loc of small wood strand, bottom of slope break</t>
  </si>
  <si>
    <t>upslope 1m top of slope break</t>
  </si>
  <si>
    <t>bottom of slope break</t>
  </si>
  <si>
    <t>top of slope break upslope back in grass</t>
  </si>
  <si>
    <t>next to road start of long grass and herbs</t>
  </si>
  <si>
    <t>edge of willow line, (most of them)</t>
  </si>
  <si>
    <t>willows get more dense, start of older willows stranded wood on ground</t>
  </si>
  <si>
    <t>in willows, willows get shorter again more driftwood on ground, but not a lot</t>
  </si>
  <si>
    <t>willows are flattened, some small driftwood</t>
  </si>
  <si>
    <t>willows are flattened scattered wood stranded on top and beneath flattened willows</t>
  </si>
  <si>
    <t>edge of driftwood before start of transect 4, willows are cleared out a bit</t>
  </si>
  <si>
    <t>start of transect 4 larger driftwood berm.</t>
  </si>
  <si>
    <t>end of transect 4</t>
  </si>
  <si>
    <t>Caveat for these transect surveys- We did not note thickness of deposit.  For most it is one log thick but then towards the back the deposit gets thicker and has some large logs stacked.  SO, this transect is really just a transect to help get at horizontal porosity, ignoring deposit thickness... Unless... thickness wan't more than one log thick...??? check photos</t>
  </si>
  <si>
    <t>Diameter transect 1- diameters noted where they crossed the transect</t>
  </si>
  <si>
    <t>gps at end of transect at landward side</t>
  </si>
  <si>
    <t>Check to see if porosity is correct for air sections.... can we estimate a porosity/description of infill from photos?  Mayber there are photos in Natalie's camera?</t>
  </si>
  <si>
    <t>start (m)</t>
  </si>
  <si>
    <t>end (m)</t>
  </si>
  <si>
    <t>Width (cm)</t>
  </si>
  <si>
    <t>Diameter (cm)</t>
  </si>
  <si>
    <t>Thickness (cm)</t>
  </si>
  <si>
    <t>Porosity</t>
  </si>
  <si>
    <t>Note</t>
  </si>
  <si>
    <t>log</t>
  </si>
  <si>
    <t>air</t>
  </si>
  <si>
    <t>?</t>
  </si>
  <si>
    <t>leaves and detritus</t>
  </si>
  <si>
    <t>transect 2- diameters noted where they crossed the transect</t>
  </si>
  <si>
    <t>gps at end of transect on landward side</t>
  </si>
  <si>
    <t>photos 25-28</t>
  </si>
  <si>
    <t>Need to re-eval for missing porosity from photos</t>
  </si>
  <si>
    <t>smaller imbricated sticks no thickness or porosity noted</t>
  </si>
  <si>
    <t>picture 27 small jumble of pieces  ~30cm thick 80% porous</t>
  </si>
  <si>
    <t>medium sized jumbled logs thickness not noted?</t>
  </si>
  <si>
    <t>is the deposit thicker than one log down on this end? not noted.</t>
  </si>
  <si>
    <t>transect 3- diameters noted where they crossed the transect</t>
  </si>
  <si>
    <t>Natalies gps is different...</t>
  </si>
  <si>
    <t>random small pieces on ground</t>
  </si>
  <si>
    <t>~ 5 pieces of medium wood imbricated ~0.5cm diam thickness 5 cm</t>
  </si>
  <si>
    <t>loose pieces of wood about 0.2 cm diam</t>
  </si>
  <si>
    <t>transect 4- diameters noted where they crossed the transect</t>
  </si>
  <si>
    <t>Need to re-eval for missing porosity from photos also thickness of jam at ends</t>
  </si>
  <si>
    <t>~13 cm logsl with bark and debris in between</t>
  </si>
  <si>
    <t>really small bits</t>
  </si>
  <si>
    <t>~4 longish smallish logs ~5-8cm diam</t>
  </si>
  <si>
    <t>two large logs stacked</t>
  </si>
  <si>
    <t>this log extends underneath the log before only width extend out past other log is noted.</t>
  </si>
  <si>
    <t>air?</t>
  </si>
  <si>
    <t>log?</t>
  </si>
  <si>
    <t>Mack 2</t>
  </si>
  <si>
    <t>visited 08.28.19</t>
  </si>
  <si>
    <t/>
  </si>
  <si>
    <t>142-147</t>
  </si>
  <si>
    <t>desription</t>
  </si>
  <si>
    <t>island at head of delta, sandy bar with transient wood strewn about</t>
  </si>
  <si>
    <t>very bright white in some aerial imagery, but there appears to be less wood now then a few years ago.</t>
  </si>
  <si>
    <t>Mack 3</t>
  </si>
  <si>
    <t>153-167</t>
  </si>
  <si>
    <t>at head of delta</t>
  </si>
  <si>
    <t>variations in elevation, low from boat, then relief with grass and willows with some transient pieces</t>
  </si>
  <si>
    <t>then lower depression with grass, then relief increases moving towards denser willows</t>
  </si>
  <si>
    <t>sample taken from willows set back from bank</t>
  </si>
  <si>
    <t>Mack 4</t>
  </si>
  <si>
    <t>visited 08.29.19, 08.30.19</t>
  </si>
  <si>
    <t>Mack camera site</t>
  </si>
  <si>
    <t>deposit with Natalie's camera downstream of ferry and Arctic Red/Mack confluence</t>
  </si>
  <si>
    <t>from alicia's phone, 249-313</t>
  </si>
  <si>
    <t>deposit in willows is extensive, with variable heights and porosities- willows growing throughout</t>
  </si>
  <si>
    <t>some logs supported on bent willows so a lot of space underneath wood mat</t>
  </si>
  <si>
    <t>other places have smaller logs filling in gaps</t>
  </si>
  <si>
    <t>taken at beach on river, photos on phone</t>
  </si>
  <si>
    <t>LP2</t>
  </si>
  <si>
    <t>taken in deposit within willows set back from river</t>
  </si>
  <si>
    <t>whole jam porosity</t>
  </si>
  <si>
    <t>just wood</t>
  </si>
  <si>
    <t>0.2-0.25</t>
  </si>
  <si>
    <t>wood + mud +veg</t>
  </si>
  <si>
    <t>0.15-0.2</t>
  </si>
  <si>
    <t>gps points of interest</t>
  </si>
  <si>
    <t>site of horizontal transect</t>
  </si>
  <si>
    <t>photos 249-252, view looking down at one part of transect, starting transect at 10m because of broken line tape</t>
  </si>
  <si>
    <t>edge of deposit</t>
  </si>
  <si>
    <t>willows have been bowled over with large pieces, resting on willows, some willows growing through, site of vertical transect 1</t>
  </si>
  <si>
    <t>from shore, strand line 1</t>
  </si>
  <si>
    <t xml:space="preserve">photo 253 </t>
  </si>
  <si>
    <t>strand line 2</t>
  </si>
  <si>
    <t>photo 254-256</t>
  </si>
  <si>
    <t>gap between willows</t>
  </si>
  <si>
    <t>photo 257-260, grassy gap between willow stands, large piece of wood</t>
  </si>
  <si>
    <t>back of jam for transect</t>
  </si>
  <si>
    <t>back of jam for horizontal transect</t>
  </si>
  <si>
    <t>point along main jam</t>
  </si>
  <si>
    <t>photo 290</t>
  </si>
  <si>
    <t>jam diverges, alicia at</t>
  </si>
  <si>
    <t>4.1m width, 54cm height, 0.4 porosity</t>
  </si>
  <si>
    <t>horizontal transect 2</t>
  </si>
  <si>
    <t>goes across willows, photo 298-302 down transect, starts on shore side</t>
  </si>
  <si>
    <t>vertical transect 1</t>
  </si>
  <si>
    <t>photo 261-265, 266 (space around end part)</t>
  </si>
  <si>
    <t>height (cm)</t>
  </si>
  <si>
    <t>0-7cm</t>
  </si>
  <si>
    <t>space from ground</t>
  </si>
  <si>
    <t>7-12cm</t>
  </si>
  <si>
    <t>tree, may be live willow folded over</t>
  </si>
  <si>
    <t>12-19cm</t>
  </si>
  <si>
    <t>loose pieces of wood stacked, porosity 0.4</t>
  </si>
  <si>
    <t>19-25</t>
  </si>
  <si>
    <t>wood piece</t>
  </si>
  <si>
    <t>25-27</t>
  </si>
  <si>
    <t>loose pieces, porosity 0.8</t>
  </si>
  <si>
    <t>27-49</t>
  </si>
  <si>
    <t>large log, length 4.57m, photo 267 looking along</t>
  </si>
  <si>
    <t xml:space="preserve">vertical transect 2 </t>
  </si>
  <si>
    <t>at end of large log from vert. tr. 1, photos 268-275</t>
  </si>
  <si>
    <t>multiple small pieces on top, gps</t>
  </si>
  <si>
    <t>wood along whole hieght, smaller pieces supported by larger pieces</t>
  </si>
  <si>
    <t>at site with horizontal transect</t>
  </si>
  <si>
    <t>along transect height is single diameter along ground (with spaces) then mound of wood pushed against willows, big logs spaced with much smaller pieces filling in gaps, this comes up and stays elevated for a few meters</t>
  </si>
  <si>
    <t>see drawing on page 64 of alicia's notebook</t>
  </si>
  <si>
    <t>Bank Survey of elevations and vegetation zones standing at timelapse camera location Camera positioned 0.20 m above eye height.</t>
  </si>
  <si>
    <t>Eye height =1.6 m</t>
  </si>
  <si>
    <t>Slope Dist</t>
  </si>
  <si>
    <t>Vert Distance</t>
  </si>
  <si>
    <t>Horiz. Distance</t>
  </si>
  <si>
    <t>Station</t>
  </si>
  <si>
    <t>Forsight</t>
  </si>
  <si>
    <t>eye height at camera loc</t>
  </si>
  <si>
    <t>waters edge</t>
  </si>
  <si>
    <t>grass/mud contact</t>
  </si>
  <si>
    <t>log pile in grass</t>
  </si>
  <si>
    <t>back of willows</t>
  </si>
  <si>
    <t>calibration log 2</t>
  </si>
  <si>
    <t>camera</t>
  </si>
  <si>
    <t>Calibration logs for timelapse camera</t>
  </si>
  <si>
    <t>height rootwad</t>
  </si>
  <si>
    <t>diam above root wad</t>
  </si>
  <si>
    <t>diam at tip</t>
  </si>
  <si>
    <t>Calibration log 1</t>
  </si>
  <si>
    <t>VID_20190829_115322</t>
  </si>
  <si>
    <t>near shore in strand of log pilie in grass short and a little thick.</t>
  </si>
  <si>
    <t>VID_20190829_115826</t>
  </si>
  <si>
    <t>in clearing between willows and camera, I think I recognize it from the 2018 camera footage</t>
  </si>
  <si>
    <t>Bank Survey of elevations and vegetation zones more detailed than last time and goes past camera through wood jam.</t>
  </si>
  <si>
    <t>Natalie conducted survey by herself. shooting from one station to a spot on the ground and then moving to that spot. Will need to correct for eyeheight (add to vd)</t>
  </si>
  <si>
    <t>drawings of transect Natalie notebook page 60 and 61</t>
  </si>
  <si>
    <t>Horiz Distance</t>
  </si>
  <si>
    <t>station</t>
  </si>
  <si>
    <t>forsight</t>
  </si>
  <si>
    <t>newest mud</t>
  </si>
  <si>
    <t>mud</t>
  </si>
  <si>
    <t>small grass to wood strand with calibration log 1</t>
  </si>
  <si>
    <t>main grass section</t>
  </si>
  <si>
    <t>baby willows and stranded logs to start of juvenile willows</t>
  </si>
  <si>
    <t>sighting back to wood strand</t>
  </si>
  <si>
    <t>sighting back to backside of willows</t>
  </si>
  <si>
    <t>steeper slope. calibration log 2 is on this slope</t>
  </si>
  <si>
    <t>largest willows to start of transect 1</t>
  </si>
  <si>
    <t>site to top of small humped berm</t>
  </si>
  <si>
    <t>crushed willow section to more open to bottom of wood jam</t>
  </si>
  <si>
    <t>bottom of jam back across more open section with scattered small wood</t>
  </si>
  <si>
    <t>sighting to back of jam</t>
  </si>
  <si>
    <t>sighting to top river side of jam</t>
  </si>
  <si>
    <t>gps station 1</t>
  </si>
  <si>
    <t>gps station 9</t>
  </si>
  <si>
    <t>top of main bigger slope</t>
  </si>
  <si>
    <t>gps station 14</t>
  </si>
  <si>
    <t>start of main jam</t>
  </si>
  <si>
    <t>gps station 15</t>
  </si>
  <si>
    <t>end of transect against willows</t>
  </si>
  <si>
    <t xml:space="preserve">Stratigraphic Transects </t>
  </si>
  <si>
    <t>Notebook Sketch in Natalies notebook page 65</t>
  </si>
  <si>
    <t>Transect 1</t>
  </si>
  <si>
    <t>start</t>
  </si>
  <si>
    <t>end</t>
  </si>
  <si>
    <t>Start (m)</t>
  </si>
  <si>
    <t>End (m)</t>
  </si>
  <si>
    <t>Photo</t>
  </si>
  <si>
    <t>large wood #</t>
  </si>
  <si>
    <t>Notes</t>
  </si>
  <si>
    <t>trought before main pile. dispersed small pieces diam ~3,4,4,1.5,4.7 cm</t>
  </si>
  <si>
    <t>disorganized small pieces of bark, leaves, twigs (0.1-0.6 cm diam) on top of open framework. looks like 25% Porosity from top but actually more open the it seems</t>
  </si>
  <si>
    <t>1,2,3</t>
  </si>
  <si>
    <t>small stuf piled on top of smallish logs 8-13 cm diam. looks like 25% Porosity from top but actually open framework underneath</t>
  </si>
  <si>
    <t>249-252</t>
  </si>
  <si>
    <t>peak of jam with larger pieces. More compact than section before. looks like 15% porosity when viewed from top, but actually quite open framework below</t>
  </si>
  <si>
    <t xml:space="preserve"> lareger pieces are laying on top of smaller jammd pieces.  Higher porosity on top and gets more comopact. looks like 20%  porosity when viewd from top</t>
  </si>
  <si>
    <t>232-283</t>
  </si>
  <si>
    <t>logs angled up against willow</t>
  </si>
  <si>
    <t>Transect 2</t>
  </si>
  <si>
    <t>loose pieces scattered</t>
  </si>
  <si>
    <t>304-306</t>
  </si>
  <si>
    <t>small pieces layered on mud with some large pieces scattered</t>
  </si>
  <si>
    <t>307-309</t>
  </si>
  <si>
    <t>3,4,5</t>
  </si>
  <si>
    <t>large loos logs stacked on willows small bark and pieces on ground</t>
  </si>
  <si>
    <t>310-313</t>
  </si>
  <si>
    <t>6,7,8</t>
  </si>
  <si>
    <t>imbricated med to small pieces poorly sorted with bark, mud, leaves and larger logs layered within</t>
  </si>
  <si>
    <t>Point Estimates for various places in jam</t>
  </si>
  <si>
    <t>porosity</t>
  </si>
  <si>
    <t>width</t>
  </si>
  <si>
    <t>thickness</t>
  </si>
  <si>
    <t>picture</t>
  </si>
  <si>
    <t>295-297</t>
  </si>
  <si>
    <t>291-294</t>
  </si>
  <si>
    <t>Large Piece Survey- logs are located in Transect 1 or 2</t>
  </si>
  <si>
    <t>Transect</t>
  </si>
  <si>
    <t>Log #</t>
  </si>
  <si>
    <t>Ds</t>
  </si>
  <si>
    <t>end type</t>
  </si>
  <si>
    <t>Dl</t>
  </si>
  <si>
    <t>Length(m)</t>
  </si>
  <si>
    <t>Type</t>
  </si>
  <si>
    <t>B</t>
  </si>
  <si>
    <t>A</t>
  </si>
  <si>
    <t>Quadrant</t>
  </si>
  <si>
    <t>Dip</t>
  </si>
  <si>
    <t>s</t>
  </si>
  <si>
    <t>S15E</t>
  </si>
  <si>
    <t>S10E</t>
  </si>
  <si>
    <t>S32E</t>
  </si>
  <si>
    <t>r</t>
  </si>
  <si>
    <t>S35E</t>
  </si>
  <si>
    <t>7N</t>
  </si>
  <si>
    <t>t</t>
  </si>
  <si>
    <t>N28W</t>
  </si>
  <si>
    <t>S5E</t>
  </si>
  <si>
    <t>12N</t>
  </si>
  <si>
    <t>S3W</t>
  </si>
  <si>
    <t>3N</t>
  </si>
  <si>
    <t>N14W</t>
  </si>
  <si>
    <t>41S</t>
  </si>
  <si>
    <t>N62E</t>
  </si>
  <si>
    <t>N4E</t>
  </si>
  <si>
    <t>11N</t>
  </si>
  <si>
    <t>S12W</t>
  </si>
  <si>
    <t>5S</t>
  </si>
  <si>
    <t>N35E</t>
  </si>
  <si>
    <t>N15E</t>
  </si>
  <si>
    <t>s= snapped</t>
  </si>
  <si>
    <t>LOG 3</t>
  </si>
  <si>
    <t>rootwad height=1 m</t>
  </si>
  <si>
    <t>t=tip</t>
  </si>
  <si>
    <t>rootwad length=1m</t>
  </si>
  <si>
    <t>r=rootwad</t>
  </si>
  <si>
    <t>D=Deciduous</t>
  </si>
  <si>
    <t>C=Coniferous</t>
  </si>
  <si>
    <t>DBA= Decay-Bark-Abrasion index</t>
  </si>
  <si>
    <t>Mack 5</t>
  </si>
  <si>
    <t>visited 08.29.19</t>
  </si>
  <si>
    <t>photos 225-226, photos in phone</t>
  </si>
  <si>
    <t xml:space="preserve"> 67.445738°</t>
  </si>
  <si>
    <t>description:</t>
  </si>
  <si>
    <t>next to ferry crossing on McPherson side- confluence of Red and Mack Rivers</t>
  </si>
  <si>
    <t>loose pieces as you walk from road toward cliffs</t>
  </si>
  <si>
    <t>grass has been blown over by water, feeling of several wood pieces underfoot</t>
  </si>
  <si>
    <t>in willows ~100m from road, large wood deposit, pieces stacked on top of each other</t>
  </si>
  <si>
    <t>front of deposit or side facing river and on other side of road appear to have some human influence- logs pushed around as they do construction on road</t>
  </si>
  <si>
    <t>taken from large piece- end of log snapped, get measurements from photos?</t>
  </si>
  <si>
    <t>smaller piece taken from top of pile</t>
  </si>
  <si>
    <t>Mack 6</t>
  </si>
  <si>
    <t>visited 08.30.19</t>
  </si>
  <si>
    <t>Inuvik ferry</t>
  </si>
  <si>
    <t>229-248</t>
  </si>
  <si>
    <t>bank wood along Mackenzie River next to Inuvik-side ferry crossing</t>
  </si>
  <si>
    <t>proposed new camera location. photos.</t>
  </si>
  <si>
    <t>calibration log for scale in bank survey- 5m long, Rootwad 87 cm tall, 24 cm diam above rootwad, 19 cm at snapped tip</t>
  </si>
  <si>
    <t>piece survey- along line tape, any piece that crosses tape measured, starting from back of tape to front</t>
  </si>
  <si>
    <t>length (cm)</t>
  </si>
  <si>
    <t>extra dim (cm)</t>
  </si>
  <si>
    <t>bark</t>
  </si>
  <si>
    <t>split wood</t>
  </si>
  <si>
    <t>rootlet</t>
  </si>
  <si>
    <t>bark piece</t>
  </si>
  <si>
    <t>not round</t>
  </si>
  <si>
    <t>beaver chewed ends, has bark</t>
  </si>
  <si>
    <t>has bark - at 1.7m on tape</t>
  </si>
  <si>
    <t>beaver chew</t>
  </si>
  <si>
    <t>at 1.2m on tape</t>
  </si>
  <si>
    <t>at 1.02m</t>
  </si>
  <si>
    <t>at 80cm on tape</t>
  </si>
  <si>
    <t>at 70cm</t>
  </si>
  <si>
    <t>at 60cm tape</t>
  </si>
  <si>
    <t>Drawings of these surveys are in Natalie's notebook pages 58-59</t>
  </si>
  <si>
    <t>Bank Elevation Survey- method #1  Natalie stands to the side and shoots breaks in slopes directly</t>
  </si>
  <si>
    <t>eyeh height=1.6 m</t>
  </si>
  <si>
    <t>azimuth</t>
  </si>
  <si>
    <t>horizontal dist</t>
  </si>
  <si>
    <t>Vertical distance</t>
  </si>
  <si>
    <t>base of proposed camera tree</t>
  </si>
  <si>
    <t>bottom of talus slope</t>
  </si>
  <si>
    <t xml:space="preserve">stranded wood line at base of herbs and grass and willows to </t>
  </si>
  <si>
    <t>skirt of wood trending 85.4 at base of base of sand, mud and gravel</t>
  </si>
  <si>
    <t>edge of water and base of coarse gravel</t>
  </si>
  <si>
    <t>Bank Elevation Survey- method #2  Natalie stands to the side uses midline function on laser</t>
  </si>
  <si>
    <t>Sight 1</t>
  </si>
  <si>
    <t>Sight 2</t>
  </si>
  <si>
    <t>Horiz. Dist</t>
  </si>
  <si>
    <t>Vert. Dist</t>
  </si>
  <si>
    <t>camera tree to base of talus</t>
  </si>
  <si>
    <t>section of herbs, willows, grass</t>
  </si>
  <si>
    <t>section of sand mud and gravel</t>
  </si>
  <si>
    <t>section of coarse gravel</t>
  </si>
  <si>
    <t xml:space="preserve">Boat ride to Point Separation with Shawn Vanloon on Aug </t>
  </si>
  <si>
    <t>Timelapse camera was pointed at right bank while boating down river and then at left bank while boating up river.  photos taken about every 2 sec.</t>
  </si>
  <si>
    <t>GPS tracks taken the entire time. Distance is noted as the distance from start not the distance along track.</t>
  </si>
  <si>
    <t>approx. travel path</t>
  </si>
  <si>
    <t>Dist (km)</t>
  </si>
  <si>
    <t>dist to shore (m)</t>
  </si>
  <si>
    <t>dist to cliff (m)</t>
  </si>
  <si>
    <t>increase of wood near where camera is at, tends to increase at end of shallow bars as come up towards cliffs</t>
  </si>
  <si>
    <t>distance to cliff</t>
  </si>
  <si>
    <t>just upstream of stream comingin. distance is to cliff</t>
  </si>
  <si>
    <t>less wood</t>
  </si>
  <si>
    <t>Tsiigehtchic used to be located here</t>
  </si>
  <si>
    <t>after tributaries often mat of wood plastered against slope</t>
  </si>
  <si>
    <t>I don't see large cliff failures like I do near simpson dist is to edge of water</t>
  </si>
  <si>
    <t>dist to wood on cliff. lots more wood especially larger logs. around 45 m to edge of water</t>
  </si>
  <si>
    <t xml:space="preserve">creek comingin </t>
  </si>
  <si>
    <t>wood crammed back into willows 99 m away.</t>
  </si>
  <si>
    <t>lots of large wood again</t>
  </si>
  <si>
    <t>really big jam just below mouth of tributary</t>
  </si>
  <si>
    <t>dist to edge of water, dist to edge of willows is 74</t>
  </si>
  <si>
    <t>distance to really big log for scale.  Stopped boat to measure. log was 59 m long (is this right?) maybe I meant 5.9?</t>
  </si>
  <si>
    <t>a huge honker against willows</t>
  </si>
  <si>
    <t xml:space="preserve">from edge of water, cliff is about 133 m </t>
  </si>
  <si>
    <t>bay of rootwads</t>
  </si>
  <si>
    <t>away from cliff</t>
  </si>
  <si>
    <t>sparse wood.  A few large on bench. Could there be more wood pushed to back of bench?</t>
  </si>
  <si>
    <t>wood stranded high against bank</t>
  </si>
  <si>
    <t>weird clumps of wood</t>
  </si>
  <si>
    <t>large mud flat lots of wood. dist to waters edge. cliff face is 175</t>
  </si>
  <si>
    <t>moving away from shore,not muc wood</t>
  </si>
  <si>
    <t>entering sand bar area</t>
  </si>
  <si>
    <t>moving back closer to shore, wood plastered onto cliff and dropped jams</t>
  </si>
  <si>
    <t>jams piled on bar almost like boulder erratics</t>
  </si>
  <si>
    <t>stumps from eroding banks. recruitment zone. first time</t>
  </si>
  <si>
    <t>at mouth of east chanel</t>
  </si>
  <si>
    <t>Return Trip up right bank</t>
  </si>
  <si>
    <t>wood along apron of island ut not crazy amounts, maybe pushed into willows?</t>
  </si>
  <si>
    <t>large sand bar that is a temp storage site. Used to have a lot of wood. nothing there now</t>
  </si>
  <si>
    <t>Mack Site 2: 67.70731 134/28741 Ribbon of wood  on top of sandbar</t>
  </si>
  <si>
    <t>Practically no wood some wood ice pushed into willows</t>
  </si>
  <si>
    <t>dist to shore. typical banding of wood</t>
  </si>
  <si>
    <t>fire came through here?</t>
  </si>
  <si>
    <t>wood raft at outlet of tributary</t>
  </si>
  <si>
    <t>dead moose</t>
  </si>
  <si>
    <t>small landslide</t>
  </si>
  <si>
    <t>not much wood</t>
  </si>
  <si>
    <t>evidence for some ice push into willows</t>
  </si>
  <si>
    <t>Shawn says lots of wood back in willows that you can't see near ferry landing. This ended up being Mack 5</t>
  </si>
  <si>
    <t xml:space="preserve"> passing mouth of red river. general note that wood along L bank for entire trip was smaller in size and less numerous</t>
  </si>
  <si>
    <t>now moving up river away from boat dock</t>
  </si>
  <si>
    <t>shore transect that is somewhat depleted of wood from humans.  Not much evidence for ice push, but is the site for Mack 1</t>
  </si>
  <si>
    <t>more evidence of ice push wood</t>
  </si>
  <si>
    <t>almost no wood on inside sharp bend</t>
  </si>
  <si>
    <t>now coming back downstream looking at right bank cliff</t>
  </si>
  <si>
    <t>ferry</t>
  </si>
  <si>
    <t>Peel 1</t>
  </si>
  <si>
    <t>gravel bank, not a lot of wood</t>
  </si>
  <si>
    <t>Zone Survey</t>
  </si>
  <si>
    <t>HD</t>
  </si>
  <si>
    <t>VD</t>
  </si>
  <si>
    <t>Description</t>
  </si>
  <si>
    <t>location close to ferry crossing for Peel, did not see a lot of wood, but there can be a lot during high wood years</t>
  </si>
  <si>
    <t>pieces look smaller, newer than other sites</t>
  </si>
  <si>
    <t>Zone 1</t>
  </si>
  <si>
    <t>water edge to grass</t>
  </si>
  <si>
    <t>Zone 2</t>
  </si>
  <si>
    <t>grass edge to slope break</t>
  </si>
  <si>
    <t>3 zones</t>
  </si>
  <si>
    <t>low bank (with rocks)</t>
  </si>
  <si>
    <t>Zone 3</t>
  </si>
  <si>
    <t>slope break to top of bank</t>
  </si>
  <si>
    <t>mid bank (grass + rocks)</t>
  </si>
  <si>
    <t>high bank (willow line)</t>
  </si>
  <si>
    <t>has root wad and bark, looks partially burned</t>
  </si>
  <si>
    <t>mix of small pieces collected for small piece survey, closer to shore than LP1</t>
  </si>
  <si>
    <t>Piece survey- drawing of locations on page 54-55 of Alicia's notebook</t>
  </si>
  <si>
    <t>orientation (no dips because lying on sloping bank...)</t>
  </si>
  <si>
    <t>D,B,A</t>
  </si>
  <si>
    <t>1,2,2</t>
  </si>
  <si>
    <t>poplar, mid zone 2</t>
  </si>
  <si>
    <t>at willow line, high bank</t>
  </si>
  <si>
    <t>S45E</t>
  </si>
  <si>
    <t>low bank</t>
  </si>
  <si>
    <t>N20W</t>
  </si>
  <si>
    <t>root wad</t>
  </si>
  <si>
    <t>N</t>
  </si>
  <si>
    <t>burned a little</t>
  </si>
  <si>
    <t>N30W</t>
  </si>
  <si>
    <t>1,2,1</t>
  </si>
  <si>
    <t>S22E</t>
  </si>
  <si>
    <t>2,4,3</t>
  </si>
  <si>
    <t>burned</t>
  </si>
  <si>
    <t>S20W</t>
  </si>
  <si>
    <t>2,3,3</t>
  </si>
  <si>
    <t>evidence of burn</t>
  </si>
  <si>
    <t>N20E</t>
  </si>
  <si>
    <t>end is burned, root wad</t>
  </si>
  <si>
    <t>S2E</t>
  </si>
  <si>
    <t>1,3,2</t>
  </si>
  <si>
    <t>N15W</t>
  </si>
  <si>
    <t>rootlet of conifer</t>
  </si>
  <si>
    <t xml:space="preserve">unknown </t>
  </si>
  <si>
    <t>root wad burnt</t>
  </si>
  <si>
    <t>C=Confiferous</t>
  </si>
  <si>
    <t>small piece survey</t>
  </si>
  <si>
    <t>Site</t>
  </si>
  <si>
    <t>Transect Length (m)</t>
  </si>
  <si>
    <t>No Transect Taken</t>
  </si>
  <si>
    <t xml:space="preserve">No Transect Taken
</t>
  </si>
  <si>
    <t>No Large Piece Transect Taken</t>
  </si>
  <si>
    <t>Starts at</t>
  </si>
  <si>
    <t>Ends at</t>
  </si>
  <si>
    <t>Diameters (cm)</t>
  </si>
  <si>
    <t>site</t>
  </si>
  <si>
    <t>name</t>
  </si>
  <si>
    <t>diameter (cm)</t>
  </si>
  <si>
    <t>No Samples Taken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</si>
</sst>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3">
    <font>
      <sz val="10.0"/>
      <color rgb="FF000000"/>
      <name val="Arial"/>
      <scheme val="minor"/>
    </font>
    <font>
      <color theme="1"/>
      <name val="Arial"/>
    </font>
    <font>
      <color rgb="FF000000"/>
      <name val="Arial"/>
    </font>
  </fonts>
  <fills count="4">
    <fill>
      <patternFill patternType="none"/>
    </fill>
    <fill>
      <patternFill patternType="lightGray"/>
    </fill>
    <fill>
      <patternFill patternType="solid">
        <fgColor rgb="FFFFFFFF"/>
        <bgColor rgb="FFFFFFFF"/>
      </patternFill>
    </fill>
    <fill>
      <patternFill patternType="solid">
        <fgColor rgb="FFFFE599"/>
        <bgColor rgb="FFFFE599"/>
      </patternFill>
    </fill>
  </fills>
  <borders count="2">
    <border/>
    <border>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Font="1"/>
    <xf borderId="0" fillId="2" fontId="2" numFmtId="0" xfId="0" applyAlignment="1" applyFill="1" applyFont="1">
      <alignment horizontal="left"/>
    </xf>
    <xf borderId="0" fillId="0" fontId="1" numFmtId="0" xfId="0" applyAlignment="1" applyFont="1">
      <alignment shrinkToFit="0" wrapText="1"/>
    </xf>
    <xf borderId="0" fillId="3" fontId="1" numFmtId="0" xfId="0" applyFill="1" applyFont="1"/>
    <xf quotePrefix="1" borderId="0" fillId="0" fontId="1" numFmtId="0" xfId="0" applyFont="1"/>
    <xf borderId="0" fillId="0" fontId="1" numFmtId="164" xfId="0" applyFont="1" applyNumberFormat="1"/>
    <xf borderId="1" fillId="0" fontId="1" numFmtId="0" xfId="0" applyBorder="1" applyFont="1"/>
    <xf borderId="0" fillId="0" fontId="1" numFmtId="0" xfId="0" applyAlignment="1" applyFont="1">
      <alignment vertical="bottom"/>
    </xf>
    <xf borderId="0" fillId="0" fontId="1" numFmtId="0" xfId="0" applyAlignment="1" applyFont="1">
      <alignment shrinkToFit="0" vertical="bottom" wrapText="0"/>
    </xf>
    <xf borderId="1" fillId="0" fontId="1"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819150</xdr:colOff>
      <xdr:row>6</xdr:row>
      <xdr:rowOff>66675</xdr:rowOff>
    </xdr:from>
    <xdr:ext cx="5248275" cy="62388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14.38"/>
  </cols>
  <sheetData>
    <row r="1" ht="15.75" customHeight="1">
      <c r="A1" s="1" t="s">
        <v>0</v>
      </c>
      <c r="B1" s="1" t="s">
        <v>1</v>
      </c>
    </row>
    <row r="2" ht="15.75" customHeight="1"/>
    <row r="3" ht="15.75" customHeight="1">
      <c r="A3" s="1" t="s">
        <v>2</v>
      </c>
      <c r="B3" s="1">
        <v>67.41107</v>
      </c>
      <c r="C3" s="1">
        <v>133.77032</v>
      </c>
      <c r="E3" s="1" t="s">
        <v>3</v>
      </c>
      <c r="F3" s="1" t="s">
        <v>4</v>
      </c>
      <c r="G3" s="1" t="s">
        <v>5</v>
      </c>
    </row>
    <row r="4" ht="15.75" customHeight="1"/>
    <row r="5" ht="15.75" customHeight="1">
      <c r="A5" s="1" t="s">
        <v>6</v>
      </c>
      <c r="B5" s="1" t="s">
        <v>7</v>
      </c>
      <c r="C5" s="1" t="s">
        <v>8</v>
      </c>
      <c r="D5" s="1" t="s">
        <v>2</v>
      </c>
      <c r="F5" s="1" t="s">
        <v>9</v>
      </c>
    </row>
    <row r="6" ht="15.75" customHeight="1">
      <c r="A6" s="1" t="s">
        <v>10</v>
      </c>
      <c r="B6" s="1">
        <v>29.0</v>
      </c>
      <c r="C6" s="1" t="s">
        <v>11</v>
      </c>
      <c r="D6" s="1">
        <v>67.41107</v>
      </c>
      <c r="E6" s="1">
        <v>133.77032</v>
      </c>
      <c r="F6" s="1" t="s">
        <v>12</v>
      </c>
    </row>
    <row r="7" ht="15.75" customHeight="1">
      <c r="F7" s="1"/>
    </row>
    <row r="8" ht="15.75" customHeight="1"/>
    <row r="9" ht="15.75" customHeight="1"/>
    <row r="10" ht="15.75" customHeight="1">
      <c r="A10" s="2" t="s">
        <v>13</v>
      </c>
    </row>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14.38"/>
  </cols>
  <sheetData>
    <row r="1" ht="15.75" customHeight="1">
      <c r="A1" s="1" t="s">
        <v>450</v>
      </c>
      <c r="B1" s="1" t="s">
        <v>341</v>
      </c>
    </row>
    <row r="2" ht="15.75" customHeight="1"/>
    <row r="3" ht="15.75" customHeight="1">
      <c r="A3" s="1" t="s">
        <v>2</v>
      </c>
      <c r="B3" s="1">
        <v>67.27967</v>
      </c>
      <c r="C3" s="1">
        <v>134.87744</v>
      </c>
      <c r="E3" s="1" t="s">
        <v>16</v>
      </c>
      <c r="F3" s="1" t="s">
        <v>451</v>
      </c>
      <c r="I3" s="1" t="s">
        <v>452</v>
      </c>
      <c r="J3" s="1" t="s">
        <v>453</v>
      </c>
      <c r="K3" s="1" t="s">
        <v>454</v>
      </c>
      <c r="L3" s="1" t="s">
        <v>455</v>
      </c>
    </row>
    <row r="4" ht="15.75" customHeight="1">
      <c r="B4" s="1">
        <v>67.34148</v>
      </c>
      <c r="C4" s="1">
        <v>134.87463</v>
      </c>
      <c r="D4" s="1" t="s">
        <v>456</v>
      </c>
      <c r="F4" s="1" t="s">
        <v>457</v>
      </c>
      <c r="I4" s="1" t="s">
        <v>458</v>
      </c>
      <c r="J4" s="1">
        <v>2.1</v>
      </c>
      <c r="K4" s="1">
        <v>0.5</v>
      </c>
      <c r="L4" s="1" t="s">
        <v>459</v>
      </c>
    </row>
    <row r="5" ht="15.75" customHeight="1">
      <c r="I5" s="1" t="s">
        <v>460</v>
      </c>
      <c r="J5" s="1">
        <v>9.9</v>
      </c>
      <c r="K5" s="1">
        <v>2.5</v>
      </c>
      <c r="L5" s="1" t="s">
        <v>461</v>
      </c>
    </row>
    <row r="6" ht="15.75" customHeight="1">
      <c r="E6" s="1" t="s">
        <v>462</v>
      </c>
      <c r="F6" s="1" t="s">
        <v>463</v>
      </c>
      <c r="I6" s="1" t="s">
        <v>464</v>
      </c>
      <c r="J6" s="1">
        <v>13.6</v>
      </c>
      <c r="K6" s="1">
        <v>8.6</v>
      </c>
      <c r="L6" s="1" t="s">
        <v>465</v>
      </c>
    </row>
    <row r="7" ht="15.75" customHeight="1">
      <c r="F7" s="1" t="s">
        <v>466</v>
      </c>
    </row>
    <row r="8" ht="15.75" customHeight="1">
      <c r="F8" s="1" t="s">
        <v>467</v>
      </c>
    </row>
    <row r="9" ht="15.75" customHeight="1">
      <c r="A9" s="1" t="s">
        <v>77</v>
      </c>
      <c r="B9" s="1" t="s">
        <v>7</v>
      </c>
      <c r="C9" s="1" t="s">
        <v>8</v>
      </c>
      <c r="D9" s="1" t="s">
        <v>2</v>
      </c>
      <c r="F9" s="1" t="s">
        <v>9</v>
      </c>
    </row>
    <row r="10" ht="15.75" customHeight="1">
      <c r="A10" s="1" t="s">
        <v>10</v>
      </c>
      <c r="B10" s="1">
        <v>26.0</v>
      </c>
      <c r="C10" s="1">
        <v>6.2</v>
      </c>
      <c r="D10" s="1">
        <v>67.27967</v>
      </c>
      <c r="E10" s="1">
        <v>134.87744</v>
      </c>
      <c r="F10" s="1" t="s">
        <v>468</v>
      </c>
    </row>
    <row r="11" ht="15.75" customHeight="1">
      <c r="A11" s="1" t="s">
        <v>163</v>
      </c>
      <c r="B11" s="1" t="s">
        <v>11</v>
      </c>
      <c r="C11" s="1" t="s">
        <v>11</v>
      </c>
      <c r="D11" s="1">
        <v>67.27967</v>
      </c>
      <c r="E11" s="1">
        <v>134.87744</v>
      </c>
      <c r="F11" s="1" t="s">
        <v>469</v>
      </c>
    </row>
    <row r="12" ht="15.75" customHeight="1"/>
    <row r="13" ht="15.75" customHeight="1">
      <c r="A13" s="1" t="s">
        <v>470</v>
      </c>
    </row>
    <row r="14" ht="15.75" customHeight="1">
      <c r="A14" s="1" t="s">
        <v>21</v>
      </c>
      <c r="C14" s="1" t="s">
        <v>22</v>
      </c>
      <c r="E14" s="1" t="s">
        <v>8</v>
      </c>
      <c r="F14" s="1" t="s">
        <v>471</v>
      </c>
      <c r="G14" s="1" t="s">
        <v>378</v>
      </c>
      <c r="H14" s="1" t="s">
        <v>24</v>
      </c>
      <c r="I14" s="1" t="s">
        <v>301</v>
      </c>
      <c r="J14" s="1" t="s">
        <v>472</v>
      </c>
      <c r="K14" s="1" t="s">
        <v>27</v>
      </c>
    </row>
    <row r="15" ht="15.75" customHeight="1">
      <c r="A15" s="1">
        <v>13.0</v>
      </c>
      <c r="B15" s="1" t="s">
        <v>309</v>
      </c>
      <c r="C15" s="1">
        <v>26.0</v>
      </c>
      <c r="D15" s="1" t="s">
        <v>309</v>
      </c>
      <c r="E15" s="1">
        <v>6.2</v>
      </c>
      <c r="F15" s="1">
        <v>162.0</v>
      </c>
      <c r="G15" s="1">
        <v>162.0</v>
      </c>
      <c r="H15" s="1" t="s">
        <v>39</v>
      </c>
      <c r="I15" s="1" t="s">
        <v>30</v>
      </c>
      <c r="J15" s="1" t="s">
        <v>473</v>
      </c>
      <c r="K15" s="1" t="s">
        <v>474</v>
      </c>
    </row>
    <row r="16" ht="15.75" customHeight="1">
      <c r="A16" s="1">
        <v>6.0</v>
      </c>
      <c r="B16" s="1" t="s">
        <v>309</v>
      </c>
      <c r="C16" s="1">
        <v>10.0</v>
      </c>
      <c r="D16" s="1" t="s">
        <v>309</v>
      </c>
      <c r="E16" s="1">
        <v>4.7</v>
      </c>
      <c r="F16" s="1">
        <v>339.4</v>
      </c>
      <c r="G16" s="1">
        <v>339.4</v>
      </c>
      <c r="H16" s="1" t="s">
        <v>39</v>
      </c>
      <c r="I16" s="1" t="s">
        <v>30</v>
      </c>
      <c r="J16" s="1" t="s">
        <v>31</v>
      </c>
      <c r="K16" s="1" t="s">
        <v>475</v>
      </c>
    </row>
    <row r="17" ht="15.75" customHeight="1">
      <c r="A17" s="1">
        <v>9.0</v>
      </c>
      <c r="B17" s="1" t="s">
        <v>309</v>
      </c>
      <c r="C17" s="1">
        <v>10.0</v>
      </c>
      <c r="D17" s="1" t="s">
        <v>309</v>
      </c>
      <c r="E17" s="1">
        <v>0.94</v>
      </c>
      <c r="F17" s="1" t="s">
        <v>476</v>
      </c>
      <c r="G17" s="1">
        <f>180-45</f>
        <v>135</v>
      </c>
      <c r="H17" s="1" t="s">
        <v>29</v>
      </c>
      <c r="I17" s="1" t="s">
        <v>30</v>
      </c>
      <c r="J17" s="1" t="s">
        <v>46</v>
      </c>
      <c r="K17" s="1" t="s">
        <v>477</v>
      </c>
    </row>
    <row r="18" ht="15.75" customHeight="1">
      <c r="A18" s="1">
        <v>5.0</v>
      </c>
      <c r="B18" s="1" t="s">
        <v>309</v>
      </c>
      <c r="C18" s="1">
        <v>9.0</v>
      </c>
      <c r="D18" s="1" t="s">
        <v>313</v>
      </c>
      <c r="E18" s="1">
        <v>1.7</v>
      </c>
      <c r="F18" s="1" t="s">
        <v>478</v>
      </c>
      <c r="G18" s="1">
        <f>360-20</f>
        <v>340</v>
      </c>
      <c r="H18" s="1" t="s">
        <v>39</v>
      </c>
      <c r="I18" s="1" t="s">
        <v>30</v>
      </c>
      <c r="J18" s="1" t="s">
        <v>46</v>
      </c>
      <c r="K18" s="1" t="s">
        <v>479</v>
      </c>
    </row>
    <row r="19" ht="15.75" customHeight="1">
      <c r="A19" s="1">
        <v>7.0</v>
      </c>
      <c r="B19" s="1" t="s">
        <v>309</v>
      </c>
      <c r="C19" s="1">
        <v>9.0</v>
      </c>
      <c r="D19" s="1" t="s">
        <v>309</v>
      </c>
      <c r="E19" s="1">
        <v>1.27</v>
      </c>
      <c r="F19" s="1" t="s">
        <v>480</v>
      </c>
      <c r="G19" s="1">
        <v>360.0</v>
      </c>
      <c r="H19" s="1" t="s">
        <v>39</v>
      </c>
      <c r="I19" s="1" t="s">
        <v>30</v>
      </c>
      <c r="J19" s="1" t="s">
        <v>31</v>
      </c>
      <c r="K19" s="1" t="s">
        <v>481</v>
      </c>
    </row>
    <row r="20" ht="15.75" customHeight="1">
      <c r="A20" s="1">
        <v>3.0</v>
      </c>
      <c r="B20" s="1" t="s">
        <v>309</v>
      </c>
      <c r="C20" s="1">
        <v>10.0</v>
      </c>
      <c r="D20" s="1" t="s">
        <v>313</v>
      </c>
      <c r="E20" s="1">
        <v>0.84</v>
      </c>
      <c r="F20" s="1" t="s">
        <v>482</v>
      </c>
      <c r="G20" s="1">
        <f>360-30</f>
        <v>330</v>
      </c>
      <c r="I20" s="1" t="s">
        <v>30</v>
      </c>
      <c r="J20" s="1" t="s">
        <v>483</v>
      </c>
      <c r="K20" s="1" t="s">
        <v>479</v>
      </c>
    </row>
    <row r="21" ht="15.75" customHeight="1">
      <c r="A21" s="1">
        <v>5.0</v>
      </c>
      <c r="B21" s="1" t="s">
        <v>309</v>
      </c>
      <c r="C21" s="1">
        <v>10.0</v>
      </c>
      <c r="D21" s="1" t="s">
        <v>309</v>
      </c>
      <c r="E21" s="1">
        <v>2.3</v>
      </c>
      <c r="F21" s="1" t="s">
        <v>484</v>
      </c>
      <c r="G21" s="1">
        <f>180-22</f>
        <v>158</v>
      </c>
      <c r="H21" s="1" t="s">
        <v>39</v>
      </c>
      <c r="I21" s="1" t="s">
        <v>30</v>
      </c>
      <c r="J21" s="1" t="s">
        <v>31</v>
      </c>
    </row>
    <row r="22" ht="15.75" customHeight="1">
      <c r="A22" s="1">
        <v>8.0</v>
      </c>
      <c r="B22" s="1" t="s">
        <v>309</v>
      </c>
      <c r="C22" s="1">
        <v>10.0</v>
      </c>
      <c r="D22" s="1" t="s">
        <v>309</v>
      </c>
      <c r="E22" s="1">
        <v>3.3</v>
      </c>
      <c r="F22" s="1" t="s">
        <v>55</v>
      </c>
      <c r="G22" s="1">
        <f>180+10</f>
        <v>190</v>
      </c>
      <c r="H22" s="1" t="s">
        <v>29</v>
      </c>
      <c r="I22" s="1" t="s">
        <v>30</v>
      </c>
      <c r="J22" s="1" t="s">
        <v>485</v>
      </c>
      <c r="K22" s="1" t="s">
        <v>486</v>
      </c>
    </row>
    <row r="23" ht="15.75" customHeight="1">
      <c r="A23" s="1">
        <v>8.0</v>
      </c>
      <c r="B23" s="1" t="s">
        <v>309</v>
      </c>
      <c r="C23" s="1">
        <v>10.0</v>
      </c>
      <c r="D23" s="1" t="s">
        <v>309</v>
      </c>
      <c r="E23" s="1">
        <v>1.9</v>
      </c>
      <c r="F23" s="1" t="s">
        <v>487</v>
      </c>
      <c r="G23" s="1">
        <f>180+20</f>
        <v>200</v>
      </c>
      <c r="H23" s="1" t="s">
        <v>39</v>
      </c>
      <c r="I23" s="1" t="s">
        <v>30</v>
      </c>
      <c r="J23" s="1" t="s">
        <v>488</v>
      </c>
      <c r="K23" s="1" t="s">
        <v>489</v>
      </c>
    </row>
    <row r="24" ht="15.75" customHeight="1">
      <c r="A24" s="1">
        <v>3.0</v>
      </c>
      <c r="B24" s="1" t="s">
        <v>309</v>
      </c>
      <c r="C24" s="1">
        <v>8.0</v>
      </c>
      <c r="D24" s="1" t="s">
        <v>313</v>
      </c>
      <c r="E24" s="1">
        <v>1.58</v>
      </c>
      <c r="F24" s="1" t="s">
        <v>490</v>
      </c>
      <c r="G24" s="1">
        <v>20.0</v>
      </c>
      <c r="H24" s="1" t="s">
        <v>29</v>
      </c>
      <c r="I24" s="1" t="s">
        <v>30</v>
      </c>
      <c r="J24" s="1" t="s">
        <v>40</v>
      </c>
      <c r="K24" s="1" t="s">
        <v>491</v>
      </c>
    </row>
    <row r="25" ht="15.75" customHeight="1">
      <c r="A25" s="1">
        <v>5.0</v>
      </c>
      <c r="B25" s="1" t="s">
        <v>309</v>
      </c>
      <c r="C25" s="1">
        <v>10.0</v>
      </c>
      <c r="D25" s="1" t="s">
        <v>313</v>
      </c>
      <c r="E25" s="1">
        <v>3.3</v>
      </c>
      <c r="F25" s="1" t="s">
        <v>492</v>
      </c>
      <c r="G25" s="1">
        <f>180-2</f>
        <v>178</v>
      </c>
      <c r="H25" s="1" t="s">
        <v>29</v>
      </c>
      <c r="I25" s="1" t="s">
        <v>30</v>
      </c>
      <c r="J25" s="1" t="s">
        <v>493</v>
      </c>
      <c r="K25" s="1" t="s">
        <v>479</v>
      </c>
    </row>
    <row r="26" ht="15.75" customHeight="1">
      <c r="A26" s="1">
        <v>6.0</v>
      </c>
      <c r="B26" s="1" t="s">
        <v>309</v>
      </c>
      <c r="C26" s="1">
        <v>10.0</v>
      </c>
      <c r="D26" s="1" t="s">
        <v>309</v>
      </c>
      <c r="E26" s="1">
        <v>1.0</v>
      </c>
      <c r="F26" s="1" t="s">
        <v>494</v>
      </c>
      <c r="G26" s="1">
        <f>360-15</f>
        <v>345</v>
      </c>
      <c r="H26" s="1" t="s">
        <v>29</v>
      </c>
      <c r="I26" s="1" t="s">
        <v>30</v>
      </c>
      <c r="J26" s="1" t="s">
        <v>473</v>
      </c>
      <c r="K26" s="1" t="s">
        <v>495</v>
      </c>
    </row>
    <row r="27" ht="15.75" customHeight="1">
      <c r="A27" s="1">
        <v>16.0</v>
      </c>
      <c r="B27" s="1" t="s">
        <v>309</v>
      </c>
      <c r="C27" s="1">
        <v>17.0</v>
      </c>
      <c r="D27" s="1" t="s">
        <v>313</v>
      </c>
      <c r="E27" s="1">
        <v>0.7</v>
      </c>
      <c r="F27" s="1" t="s">
        <v>487</v>
      </c>
      <c r="G27" s="1">
        <f>180+20</f>
        <v>200</v>
      </c>
      <c r="H27" s="1" t="s">
        <v>496</v>
      </c>
      <c r="I27" s="1" t="s">
        <v>30</v>
      </c>
      <c r="J27" s="1" t="s">
        <v>485</v>
      </c>
      <c r="K27" s="1" t="s">
        <v>497</v>
      </c>
    </row>
    <row r="28" ht="15.75" customHeight="1"/>
    <row r="29" ht="15.75" customHeight="1">
      <c r="A29" s="1" t="s">
        <v>331</v>
      </c>
      <c r="B29" s="1" t="s">
        <v>337</v>
      </c>
    </row>
    <row r="30" ht="15.75" customHeight="1">
      <c r="A30" s="1" t="s">
        <v>336</v>
      </c>
      <c r="B30" s="1" t="s">
        <v>498</v>
      </c>
    </row>
    <row r="31" ht="15.75" customHeight="1"/>
    <row r="32" ht="15.75" customHeight="1">
      <c r="A32" s="1" t="s">
        <v>499</v>
      </c>
    </row>
    <row r="33" ht="15.75" customHeight="1">
      <c r="A33" s="1" t="s">
        <v>7</v>
      </c>
      <c r="B33" s="1" t="s">
        <v>360</v>
      </c>
      <c r="C33" s="1" t="s">
        <v>361</v>
      </c>
      <c r="D33" s="1" t="s">
        <v>9</v>
      </c>
    </row>
    <row r="34" ht="15.75" customHeight="1">
      <c r="A34" s="1">
        <v>1.0</v>
      </c>
      <c r="B34" s="1">
        <v>66.0</v>
      </c>
    </row>
    <row r="35" ht="15.75" customHeight="1">
      <c r="A35" s="1">
        <v>0.5</v>
      </c>
      <c r="B35" s="1">
        <v>32.0</v>
      </c>
    </row>
    <row r="36" ht="15.75" customHeight="1">
      <c r="A36" s="1">
        <v>0.7</v>
      </c>
      <c r="B36" s="1">
        <v>40.0</v>
      </c>
    </row>
    <row r="37" ht="15.75" customHeight="1">
      <c r="A37" s="1">
        <v>1.0</v>
      </c>
      <c r="B37" s="1">
        <v>26.0</v>
      </c>
    </row>
    <row r="38" ht="15.75" customHeight="1">
      <c r="A38" s="1">
        <v>1.1</v>
      </c>
      <c r="B38" s="1">
        <v>19.0</v>
      </c>
    </row>
    <row r="39" ht="15.75" customHeight="1">
      <c r="A39" s="1">
        <v>0.8</v>
      </c>
      <c r="B39" s="1">
        <v>16.0</v>
      </c>
    </row>
    <row r="40" ht="15.75" customHeight="1">
      <c r="A40" s="1">
        <v>3.0</v>
      </c>
      <c r="B40" s="1">
        <v>8.0</v>
      </c>
      <c r="C40" s="1">
        <v>0.3</v>
      </c>
      <c r="D40" s="1" t="s">
        <v>362</v>
      </c>
    </row>
    <row r="41" ht="15.75" customHeight="1">
      <c r="A41" s="1">
        <v>1.0</v>
      </c>
      <c r="B41" s="1">
        <v>18.0</v>
      </c>
    </row>
    <row r="42" ht="15.75" customHeight="1">
      <c r="A42" s="1">
        <v>0.5</v>
      </c>
      <c r="B42" s="1">
        <v>13.5</v>
      </c>
    </row>
    <row r="43" ht="15.75" customHeight="1">
      <c r="A43" s="1">
        <v>1.0</v>
      </c>
      <c r="B43" s="1">
        <v>15.0</v>
      </c>
    </row>
    <row r="44" ht="15.75" customHeight="1">
      <c r="A44" s="1">
        <v>3.0</v>
      </c>
      <c r="B44" s="1">
        <v>10.0</v>
      </c>
      <c r="C44" s="1">
        <v>0.3</v>
      </c>
      <c r="D44" s="1" t="s">
        <v>362</v>
      </c>
    </row>
    <row r="45" ht="15.75" customHeight="1">
      <c r="A45" s="1">
        <v>2.0</v>
      </c>
      <c r="B45" s="1">
        <v>10.5</v>
      </c>
    </row>
    <row r="46" ht="15.75" customHeight="1">
      <c r="A46" s="1">
        <v>0.8</v>
      </c>
      <c r="B46" s="1">
        <v>10.5</v>
      </c>
    </row>
    <row r="47" ht="15.75" customHeight="1">
      <c r="A47" s="1">
        <v>1.8</v>
      </c>
      <c r="B47" s="1">
        <v>17.0</v>
      </c>
    </row>
    <row r="48" ht="15.75" customHeight="1">
      <c r="A48" s="1">
        <v>4.4</v>
      </c>
      <c r="B48" s="1">
        <v>10.8</v>
      </c>
      <c r="C48" s="1">
        <v>2.3</v>
      </c>
    </row>
    <row r="49" ht="15.75" customHeight="1">
      <c r="A49" s="1">
        <v>2.5</v>
      </c>
      <c r="B49" s="1">
        <v>255.0</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7" width="14.38"/>
  </cols>
  <sheetData>
    <row r="1" ht="15.75" customHeight="1">
      <c r="A1" s="8" t="s">
        <v>500</v>
      </c>
      <c r="B1" s="1" t="str">
        <f>'Red1'!A1</f>
        <v>Red 1</v>
      </c>
      <c r="C1" s="1" t="str">
        <f>'Red2'!A1</f>
        <v>Red 2</v>
      </c>
      <c r="E1" s="1" t="str">
        <f>Mack1!A1</f>
        <v>Mack 1</v>
      </c>
      <c r="F1" s="1" t="str">
        <f>Mack1!A1</f>
        <v>Mack 1</v>
      </c>
      <c r="G1" s="1" t="str">
        <f>Mack1!A1</f>
        <v>Mack 1</v>
      </c>
      <c r="H1" s="1" t="str">
        <f>Mack1!A1</f>
        <v>Mack 1</v>
      </c>
      <c r="I1" s="1" t="str">
        <f>Mack2!A1</f>
        <v>Mack 2</v>
      </c>
      <c r="J1" s="1" t="str">
        <f>Mack3!A1</f>
        <v>Mack 3</v>
      </c>
      <c r="K1" s="1" t="str">
        <f>Mack4!A1</f>
        <v>Mack 4</v>
      </c>
      <c r="M1" s="1" t="str">
        <f>Mack5!A1</f>
        <v>Mack 5</v>
      </c>
      <c r="N1" s="1" t="str">
        <f>Mack6!A1</f>
        <v>Mack 6</v>
      </c>
      <c r="O1" s="1" t="str">
        <f>Peel1!A1</f>
        <v>Peel 1</v>
      </c>
    </row>
    <row r="2" ht="15.75" customHeight="1">
      <c r="A2" s="9" t="s">
        <v>501</v>
      </c>
      <c r="B2" s="1" t="s">
        <v>502</v>
      </c>
      <c r="C2" s="1" t="str">
        <f>'Red2'!A9</f>
        <v>Large piece survey</v>
      </c>
      <c r="E2" s="1" t="str">
        <f>Mack1!A38</f>
        <v>Diameter transect 1- diameters noted where they crossed the transect</v>
      </c>
      <c r="F2" s="1" t="str">
        <f>Mack1!A63</f>
        <v>transect 2- diameters noted where they crossed the transect</v>
      </c>
      <c r="G2" s="1" t="str">
        <f>Mack1!A80</f>
        <v>transect 3- diameters noted where they crossed the transect</v>
      </c>
      <c r="H2" s="1" t="str">
        <f>Mack1!A104</f>
        <v>transect 4- diameters noted where they crossed the transect</v>
      </c>
      <c r="I2" s="1" t="s">
        <v>503</v>
      </c>
      <c r="J2" s="1" t="s">
        <v>502</v>
      </c>
      <c r="K2" s="1" t="str">
        <f>Mack4!A111</f>
        <v>Large Piece Survey- logs are located in Transect 1 or 2</v>
      </c>
      <c r="L2" s="1"/>
      <c r="M2" s="1" t="s">
        <v>502</v>
      </c>
      <c r="N2" s="1" t="s">
        <v>504</v>
      </c>
      <c r="O2" s="1" t="str">
        <f>Peel1!A13</f>
        <v>Piece survey- drawing of locations on page 54-55 of Alicia's notebook</v>
      </c>
    </row>
    <row r="3" ht="15.75" customHeight="1">
      <c r="A3" s="8" t="s">
        <v>505</v>
      </c>
      <c r="E3" s="1">
        <f>Mack1!D39</f>
        <v>67.4467</v>
      </c>
      <c r="F3" s="1">
        <f>Mack1!D64</f>
        <v>67.44676</v>
      </c>
      <c r="G3" s="1">
        <f>Mack1!D81</f>
        <v>67.44685</v>
      </c>
      <c r="H3" s="1">
        <f>Mack1!D105</f>
        <v>67.44689</v>
      </c>
    </row>
    <row r="4" ht="15.75" customHeight="1">
      <c r="A4" s="10" t="s">
        <v>506</v>
      </c>
      <c r="B4" s="7"/>
      <c r="C4" s="7" t="str">
        <f>'Red2'!A10</f>
        <v>small end dia (cm)</v>
      </c>
      <c r="D4" s="7" t="str">
        <f>'Red2'!B10</f>
        <v>large end dia (cm)</v>
      </c>
      <c r="E4" s="7">
        <f>Mack1!E39</f>
        <v>133.73805</v>
      </c>
      <c r="F4" s="7">
        <f>Mack1!E64</f>
        <v>133.7379</v>
      </c>
      <c r="G4" s="7">
        <f>Mack1!E81</f>
        <v>133.73695</v>
      </c>
      <c r="H4" s="7">
        <f>Mack1!E105</f>
        <v>133.73695</v>
      </c>
      <c r="I4" s="7"/>
      <c r="J4" s="7"/>
      <c r="K4" s="7" t="str">
        <f>Mack4!C112</f>
        <v>Ds</v>
      </c>
      <c r="L4" s="7" t="str">
        <f>Mack4!E112</f>
        <v>Dl</v>
      </c>
      <c r="M4" s="7"/>
      <c r="N4" s="7"/>
      <c r="O4" s="7" t="str">
        <f>Peel1!A14</f>
        <v>small end dia (cm)</v>
      </c>
      <c r="P4" s="7" t="str">
        <f>Peel1!C14</f>
        <v>large end dia (cm)</v>
      </c>
      <c r="Q4" s="7"/>
      <c r="R4" s="7"/>
      <c r="S4" s="7"/>
      <c r="T4" s="7"/>
      <c r="U4" s="7"/>
      <c r="V4" s="7"/>
      <c r="W4" s="7"/>
      <c r="X4" s="7"/>
      <c r="Y4" s="7"/>
      <c r="Z4" s="7"/>
      <c r="AA4" s="7"/>
    </row>
    <row r="5" ht="15.75" customHeight="1">
      <c r="A5" s="8" t="s">
        <v>507</v>
      </c>
      <c r="C5" s="1">
        <f>'Red2'!A11</f>
        <v>13</v>
      </c>
      <c r="D5" s="1">
        <f>'Red2'!B11</f>
        <v>16</v>
      </c>
      <c r="E5" s="1">
        <f>Mack1!D41</f>
        <v>13</v>
      </c>
      <c r="F5" s="1">
        <f>Mack1!D66</f>
        <v>50</v>
      </c>
      <c r="G5" s="1">
        <f>Mack1!D84</f>
        <v>4</v>
      </c>
      <c r="H5" s="1">
        <f>Mack1!D108</f>
        <v>10</v>
      </c>
      <c r="K5" s="1">
        <f>Mack4!C113</f>
        <v>1.1</v>
      </c>
      <c r="L5" s="1">
        <f>Mack4!E113</f>
        <v>15</v>
      </c>
      <c r="O5" s="1">
        <f>Peel1!A15</f>
        <v>13</v>
      </c>
      <c r="P5" s="1">
        <f>Peel1!C15</f>
        <v>26</v>
      </c>
    </row>
    <row r="6" ht="15.75" customHeight="1">
      <c r="C6" s="1">
        <f>'Red2'!A12</f>
        <v>10</v>
      </c>
      <c r="D6" s="1">
        <f>'Red2'!B12</f>
        <v>11</v>
      </c>
      <c r="E6" s="1" t="str">
        <f>Mack1!D42</f>
        <v/>
      </c>
      <c r="F6" s="1" t="str">
        <f>Mack1!D67</f>
        <v/>
      </c>
      <c r="G6" s="1" t="str">
        <f>Mack1!D85</f>
        <v/>
      </c>
      <c r="H6" s="1" t="str">
        <f>Mack1!D109</f>
        <v/>
      </c>
      <c r="K6" s="1">
        <f>Mack4!C114</f>
        <v>7</v>
      </c>
      <c r="L6" s="1">
        <f>Mack4!E114</f>
        <v>10</v>
      </c>
      <c r="O6" s="1">
        <f>Peel1!A16</f>
        <v>6</v>
      </c>
      <c r="P6" s="1">
        <f>Peel1!C16</f>
        <v>10</v>
      </c>
    </row>
    <row r="7" ht="15.75" customHeight="1">
      <c r="C7" s="1">
        <f>'Red2'!A13</f>
        <v>12</v>
      </c>
      <c r="D7" s="1">
        <f>'Red2'!B13</f>
        <v>13</v>
      </c>
      <c r="E7" s="1">
        <f>Mack1!D43</f>
        <v>3.5</v>
      </c>
      <c r="F7" s="1">
        <f>Mack1!D68</f>
        <v>10</v>
      </c>
      <c r="G7" s="1">
        <f>Mack1!D86</f>
        <v>18</v>
      </c>
      <c r="H7" s="1">
        <f>Mack1!D110</f>
        <v>30</v>
      </c>
      <c r="K7" s="1">
        <f>Mack4!C115</f>
        <v>9</v>
      </c>
      <c r="L7" s="1">
        <f>Mack4!E115</f>
        <v>13</v>
      </c>
      <c r="O7" s="1">
        <f>Peel1!A17</f>
        <v>9</v>
      </c>
      <c r="P7" s="1">
        <f>Peel1!C17</f>
        <v>10</v>
      </c>
    </row>
    <row r="8" ht="15.75" customHeight="1">
      <c r="C8" s="1">
        <f>'Red2'!A14</f>
        <v>9</v>
      </c>
      <c r="D8" s="1">
        <f>'Red2'!B14</f>
        <v>10</v>
      </c>
      <c r="E8" s="1">
        <f>Mack1!D44</f>
        <v>12</v>
      </c>
      <c r="F8" s="1">
        <f>Mack1!D69</f>
        <v>20</v>
      </c>
      <c r="G8" s="1" t="str">
        <f>Mack1!D87</f>
        <v/>
      </c>
      <c r="H8" s="1" t="str">
        <f>Mack1!D111</f>
        <v/>
      </c>
      <c r="K8" s="1">
        <f>Mack4!C116</f>
        <v>9</v>
      </c>
      <c r="L8" s="1">
        <f>Mack4!E116</f>
        <v>14</v>
      </c>
      <c r="O8" s="1">
        <f>Peel1!A18</f>
        <v>5</v>
      </c>
      <c r="P8" s="1">
        <f>Peel1!C18</f>
        <v>9</v>
      </c>
    </row>
    <row r="9" ht="15.75" customHeight="1">
      <c r="C9" s="1">
        <f>'Red2'!A15</f>
        <v>5</v>
      </c>
      <c r="D9" s="1">
        <f>'Red2'!B15</f>
        <v>10</v>
      </c>
      <c r="E9" s="1" t="str">
        <f>Mack1!D45</f>
        <v/>
      </c>
      <c r="F9" s="1" t="str">
        <f>Mack1!D70</f>
        <v/>
      </c>
      <c r="G9" s="1">
        <f>Mack1!D88</f>
        <v>10</v>
      </c>
      <c r="H9" s="1">
        <f>Mack1!D112</f>
        <v>30</v>
      </c>
      <c r="K9" s="1">
        <f>Mack4!C117</f>
        <v>12</v>
      </c>
      <c r="L9" s="1">
        <f>Mack4!E117</f>
        <v>20</v>
      </c>
      <c r="O9" s="1">
        <f>Peel1!A19</f>
        <v>7</v>
      </c>
      <c r="P9" s="1">
        <f>Peel1!C19</f>
        <v>9</v>
      </c>
    </row>
    <row r="10" ht="15.75" customHeight="1">
      <c r="C10" s="1">
        <f>'Red2'!A16</f>
        <v>8</v>
      </c>
      <c r="D10" s="1">
        <f>'Red2'!B16</f>
        <v>10</v>
      </c>
      <c r="E10" s="1">
        <f>Mack1!D46</f>
        <v>7</v>
      </c>
      <c r="F10" s="1" t="str">
        <f>Mack1!D71</f>
        <v/>
      </c>
      <c r="G10" s="1">
        <f>Mack1!D89</f>
        <v>10</v>
      </c>
      <c r="H10" s="1" t="str">
        <f>Mack1!D113</f>
        <v/>
      </c>
      <c r="K10" s="1">
        <f>Mack4!C118</f>
        <v>4</v>
      </c>
      <c r="L10" s="1">
        <f>Mack4!E118</f>
        <v>12</v>
      </c>
      <c r="O10" s="1">
        <f>Peel1!A20</f>
        <v>3</v>
      </c>
      <c r="P10" s="1">
        <f>Peel1!C20</f>
        <v>10</v>
      </c>
    </row>
    <row r="11" ht="15.75" customHeight="1">
      <c r="C11" s="1">
        <f>'Red2'!A17</f>
        <v>15</v>
      </c>
      <c r="D11" s="1">
        <f>'Red2'!B17</f>
        <v>20</v>
      </c>
      <c r="E11" s="1">
        <f>Mack1!D47</f>
        <v>4</v>
      </c>
      <c r="F11" s="1" t="str">
        <f>Mack1!D72</f>
        <v/>
      </c>
      <c r="G11" s="1" t="str">
        <f>Mack1!D90</f>
        <v/>
      </c>
      <c r="H11" s="1">
        <f>Mack1!D114</f>
        <v>13</v>
      </c>
      <c r="K11" s="1">
        <f>Mack4!C119</f>
        <v>9</v>
      </c>
      <c r="L11" s="1">
        <f>Mack4!E119</f>
        <v>10</v>
      </c>
      <c r="O11" s="1">
        <f>Peel1!A21</f>
        <v>5</v>
      </c>
      <c r="P11" s="1">
        <f>Peel1!C21</f>
        <v>10</v>
      </c>
    </row>
    <row r="12" ht="15.75" customHeight="1">
      <c r="C12" s="1">
        <f>'Red2'!A18</f>
        <v>6</v>
      </c>
      <c r="D12" s="1">
        <f>'Red2'!B18</f>
        <v>10</v>
      </c>
      <c r="E12" s="1">
        <f>Mack1!D48</f>
        <v>12</v>
      </c>
      <c r="F12" s="1">
        <f>Mack1!D73</f>
        <v>30</v>
      </c>
      <c r="G12" s="1">
        <f>Mack1!D91</f>
        <v>10</v>
      </c>
      <c r="H12" s="1" t="str">
        <f>Mack1!D115</f>
        <v/>
      </c>
      <c r="K12" s="1">
        <f>Mack4!C120</f>
        <v>14</v>
      </c>
      <c r="L12" s="1">
        <f>Mack4!E120</f>
        <v>15</v>
      </c>
      <c r="O12" s="1">
        <f>Peel1!A22</f>
        <v>8</v>
      </c>
      <c r="P12" s="1">
        <f>Peel1!C22</f>
        <v>10</v>
      </c>
    </row>
    <row r="13" ht="15.75" customHeight="1">
      <c r="C13" s="1">
        <f>'Red2'!A19</f>
        <v>18</v>
      </c>
      <c r="D13" s="1">
        <f>'Red2'!B19</f>
        <v>18</v>
      </c>
      <c r="E13" s="1" t="str">
        <f>Mack1!D49</f>
        <v/>
      </c>
      <c r="F13" s="1" t="str">
        <f>Mack1!D74</f>
        <v/>
      </c>
      <c r="G13" s="1" t="str">
        <f>Mack1!D92</f>
        <v/>
      </c>
      <c r="H13" s="1" t="str">
        <f>Mack1!D116</f>
        <v/>
      </c>
      <c r="K13" s="1">
        <f>Mack4!C121</f>
        <v>17</v>
      </c>
      <c r="L13" s="1">
        <f>Mack4!E121</f>
        <v>21</v>
      </c>
      <c r="O13" s="1">
        <f>Peel1!A23</f>
        <v>8</v>
      </c>
      <c r="P13" s="1">
        <f>Peel1!C23</f>
        <v>10</v>
      </c>
    </row>
    <row r="14" ht="15.75" customHeight="1">
      <c r="C14" s="1">
        <f>'Red2'!A20</f>
        <v>6</v>
      </c>
      <c r="D14" s="1">
        <f>'Red2'!B20</f>
        <v>10</v>
      </c>
      <c r="E14" s="1">
        <f>Mack1!D50</f>
        <v>8</v>
      </c>
      <c r="F14" s="1">
        <f>Mack1!D75</f>
        <v>20</v>
      </c>
      <c r="G14" s="1" t="str">
        <f>Mack1!D93</f>
        <v/>
      </c>
      <c r="H14" s="1">
        <f>Mack1!D117</f>
        <v>15</v>
      </c>
      <c r="K14" s="1">
        <f>Mack4!C122</f>
        <v>8</v>
      </c>
      <c r="L14" s="1">
        <f>Mack4!E122</f>
        <v>10</v>
      </c>
      <c r="O14" s="1">
        <f>Peel1!A24</f>
        <v>3</v>
      </c>
      <c r="P14" s="1">
        <f>Peel1!C24</f>
        <v>8</v>
      </c>
    </row>
    <row r="15" ht="15.75" customHeight="1">
      <c r="C15" s="1">
        <f>'Red2'!A21</f>
        <v>13</v>
      </c>
      <c r="D15" s="1">
        <f>'Red2'!B21</f>
        <v>14</v>
      </c>
      <c r="E15" s="1" t="str">
        <f>Mack1!D51</f>
        <v/>
      </c>
      <c r="F15" s="1" t="str">
        <f>Mack1!D76</f>
        <v/>
      </c>
      <c r="G15" s="1" t="str">
        <f>Mack1!D94</f>
        <v/>
      </c>
      <c r="H15" s="1" t="str">
        <f>Mack1!D118</f>
        <v/>
      </c>
      <c r="K15" s="1">
        <f>Mack4!C123</f>
        <v>15</v>
      </c>
      <c r="L15" s="1">
        <f>Mack4!E123</f>
        <v>18</v>
      </c>
      <c r="O15" s="1">
        <f>Peel1!A25</f>
        <v>5</v>
      </c>
      <c r="P15" s="1">
        <f>Peel1!C25</f>
        <v>10</v>
      </c>
    </row>
    <row r="16" ht="15.75" customHeight="1">
      <c r="C16" s="1">
        <f>'Red2'!A22</f>
        <v>8</v>
      </c>
      <c r="D16" s="1">
        <f>'Red2'!B22</f>
        <v>15</v>
      </c>
      <c r="E16" s="1" t="str">
        <f>Mack1!D52</f>
        <v/>
      </c>
      <c r="F16" s="1">
        <f>Mack1!D77</f>
        <v>15</v>
      </c>
      <c r="G16" s="1">
        <f>Mack1!D95</f>
        <v>6</v>
      </c>
      <c r="H16" s="1">
        <f>Mack1!D119</f>
        <v>16</v>
      </c>
      <c r="K16" s="1">
        <f>Mack4!C124</f>
        <v>25</v>
      </c>
      <c r="L16" s="1">
        <f>Mack4!E124</f>
        <v>39</v>
      </c>
      <c r="O16" s="1">
        <f>Peel1!A26</f>
        <v>6</v>
      </c>
      <c r="P16" s="1">
        <f>Peel1!C26</f>
        <v>10</v>
      </c>
    </row>
    <row r="17" ht="15.75" customHeight="1">
      <c r="C17" s="1">
        <f>'Red2'!A23</f>
        <v>24</v>
      </c>
      <c r="D17" s="1">
        <f>'Red2'!B23</f>
        <v>27</v>
      </c>
      <c r="E17" s="1">
        <f>Mack1!D53</f>
        <v>20</v>
      </c>
      <c r="F17" s="1">
        <f>Mack1!D78</f>
        <v>15</v>
      </c>
      <c r="G17" s="1" t="str">
        <f>Mack1!D96</f>
        <v/>
      </c>
      <c r="H17" s="1" t="str">
        <f>Mack1!D120</f>
        <v/>
      </c>
      <c r="K17" s="1">
        <f>Mack4!C125</f>
        <v>14</v>
      </c>
      <c r="L17" s="1">
        <f>Mack4!E125</f>
        <v>11</v>
      </c>
      <c r="O17" s="1">
        <f>Peel1!A27</f>
        <v>16</v>
      </c>
      <c r="P17" s="1">
        <f>Peel1!C27</f>
        <v>17</v>
      </c>
    </row>
    <row r="18" ht="15.75" customHeight="1">
      <c r="C18" s="1">
        <f>'Red2'!A24</f>
        <v>14</v>
      </c>
      <c r="D18" s="1">
        <f>'Red2'!B24</f>
        <v>20</v>
      </c>
      <c r="E18" s="1" t="str">
        <f>Mack1!D54</f>
        <v/>
      </c>
      <c r="F18" s="1" t="str">
        <f>Mack1!D79</f>
        <v/>
      </c>
      <c r="G18" s="1">
        <f>Mack1!D97</f>
        <v>44</v>
      </c>
      <c r="H18" s="1">
        <f>Mack1!D121</f>
        <v>25</v>
      </c>
      <c r="K18" s="1">
        <f>Mack4!C126</f>
        <v>12</v>
      </c>
      <c r="L18" s="1">
        <f>Mack4!E126</f>
        <v>16</v>
      </c>
    </row>
    <row r="19" ht="15.75" customHeight="1">
      <c r="E19" s="1">
        <f>Mack1!D55</f>
        <v>6</v>
      </c>
      <c r="F19" s="1" t="str">
        <f>Mack1!D80</f>
        <v/>
      </c>
      <c r="G19" s="1" t="str">
        <f>Mack1!D98</f>
        <v/>
      </c>
      <c r="H19" s="1">
        <f>Mack1!D122</f>
        <v>12</v>
      </c>
      <c r="K19" s="1">
        <f>Mack4!C127</f>
        <v>9</v>
      </c>
      <c r="L19" s="1">
        <f>Mack4!E127</f>
        <v>30</v>
      </c>
    </row>
    <row r="20" ht="15.75" customHeight="1">
      <c r="E20" s="1" t="str">
        <f>Mack1!D56</f>
        <v/>
      </c>
      <c r="G20" s="1">
        <f>Mack1!D99</f>
        <v>25</v>
      </c>
      <c r="H20" s="1" t="str">
        <f>Mack1!D123</f>
        <v/>
      </c>
      <c r="K20" s="1">
        <f>Mack4!C128</f>
        <v>13</v>
      </c>
      <c r="L20" s="1">
        <f>Mack4!E128</f>
        <v>15</v>
      </c>
    </row>
    <row r="21" ht="15.75" customHeight="1">
      <c r="E21" s="1">
        <f>Mack1!D57</f>
        <v>15</v>
      </c>
      <c r="G21" s="1">
        <f>Mack1!D100</f>
        <v>70</v>
      </c>
      <c r="H21" s="1">
        <f>Mack1!D124</f>
        <v>10</v>
      </c>
      <c r="K21" s="1">
        <f>Mack4!C129</f>
        <v>22</v>
      </c>
      <c r="L21" s="1">
        <f>Mack4!E129</f>
        <v>23.5</v>
      </c>
    </row>
    <row r="22" ht="15.75" customHeight="1">
      <c r="E22" s="1">
        <f>Mack1!D58</f>
        <v>18</v>
      </c>
      <c r="G22" s="1" t="str">
        <f>Mack1!D101</f>
        <v/>
      </c>
      <c r="H22" s="1" t="str">
        <f>Mack1!D125</f>
        <v/>
      </c>
    </row>
    <row r="23" ht="15.75" customHeight="1">
      <c r="E23" s="1" t="str">
        <f>Mack1!D59</f>
        <v/>
      </c>
      <c r="G23" s="1">
        <f>Mack1!D102</f>
        <v>30</v>
      </c>
      <c r="H23" s="1">
        <f>Mack1!D126</f>
        <v>12</v>
      </c>
    </row>
    <row r="24" ht="15.75" customHeight="1">
      <c r="E24" s="1">
        <f>Mack1!D60</f>
        <v>10</v>
      </c>
    </row>
    <row r="25" ht="15.75" customHeight="1">
      <c r="E25" s="1">
        <f>Mack1!D61</f>
        <v>24</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14.38"/>
  </cols>
  <sheetData>
    <row r="1" ht="15.75" customHeight="1">
      <c r="A1" s="8" t="s">
        <v>508</v>
      </c>
      <c r="B1" s="8" t="s">
        <v>509</v>
      </c>
      <c r="C1" s="8" t="s">
        <v>510</v>
      </c>
      <c r="D1" s="8" t="s">
        <v>8</v>
      </c>
      <c r="E1" s="8" t="s">
        <v>2</v>
      </c>
      <c r="F1" s="8"/>
      <c r="G1" s="8" t="s">
        <v>9</v>
      </c>
    </row>
    <row r="2" ht="15.75" customHeight="1">
      <c r="A2" s="1" t="str">
        <f>Mack1!$A$1</f>
        <v>Mack 1</v>
      </c>
      <c r="B2" s="1" t="str">
        <f>Mack1!A16</f>
        <v>LP1</v>
      </c>
      <c r="C2" s="1">
        <f>Mack1!B16</f>
        <v>58</v>
      </c>
      <c r="D2" s="1">
        <f>Mack1!C16</f>
        <v>7.9</v>
      </c>
      <c r="E2" s="1">
        <f>Mack1!D16</f>
        <v>67.44682</v>
      </c>
      <c r="F2" s="1">
        <f>Mack1!E16</f>
        <v>133.7375</v>
      </c>
      <c r="G2" s="1" t="str">
        <f>Mack1!F16</f>
        <v/>
      </c>
    </row>
    <row r="3" ht="15.75" customHeight="1">
      <c r="A3" s="1" t="str">
        <f>Mack2!$A$1</f>
        <v>Mack 2</v>
      </c>
      <c r="B3" s="1" t="str">
        <f>Mack2!A7</f>
        <v>LP1</v>
      </c>
      <c r="C3" s="1">
        <f>Mack2!B7</f>
        <v>22</v>
      </c>
      <c r="D3" s="1">
        <f>Mack2!C7</f>
        <v>6.1</v>
      </c>
      <c r="E3" s="1">
        <f>Mack2!D7</f>
        <v>67.70731</v>
      </c>
      <c r="F3" s="1">
        <f>Mack2!E7</f>
        <v>134.28726</v>
      </c>
      <c r="G3" s="1" t="str">
        <f>Mack2!F7</f>
        <v/>
      </c>
    </row>
    <row r="4" ht="15.75" customHeight="1">
      <c r="A4" s="1" t="str">
        <f>Mack3!$A$1</f>
        <v>Mack 3</v>
      </c>
      <c r="B4" s="1" t="str">
        <f>Mack3!A7</f>
        <v>LP1</v>
      </c>
      <c r="C4" s="1">
        <f>Mack3!B7</f>
        <v>53</v>
      </c>
      <c r="D4" s="1">
        <f>Mack3!C7</f>
        <v>6.6</v>
      </c>
      <c r="E4" s="1">
        <f>Mack3!D7</f>
        <v>67.63055</v>
      </c>
      <c r="F4" s="1">
        <f>Mack3!E7</f>
        <v>134.16841</v>
      </c>
      <c r="G4" s="1" t="str">
        <f>Mack3!F7</f>
        <v>sample taken from willows set back from bank</v>
      </c>
    </row>
    <row r="5" ht="15.75" customHeight="1">
      <c r="A5" s="1" t="str">
        <f>Mack4!$A$1</f>
        <v>Mack 4</v>
      </c>
      <c r="B5" s="1" t="str">
        <f>Mack4!A7</f>
        <v>LP1</v>
      </c>
      <c r="C5" s="1">
        <f>Mack4!B7</f>
        <v>24</v>
      </c>
      <c r="D5" s="1">
        <f>Mack4!C7</f>
        <v>6</v>
      </c>
      <c r="E5" s="1">
        <f>Mack4!D7</f>
        <v>67.47967</v>
      </c>
      <c r="F5" s="1">
        <f>Mack4!E7</f>
        <v>133.7756</v>
      </c>
      <c r="G5" s="1" t="str">
        <f>Mack4!F7</f>
        <v>taken at beach on river, photos on phone</v>
      </c>
    </row>
    <row r="6" ht="15.75" customHeight="1">
      <c r="A6" s="1" t="str">
        <f>Mack4!$A$1</f>
        <v>Mack 4</v>
      </c>
      <c r="B6" s="1" t="str">
        <f>Mack4!A8</f>
        <v>LP2</v>
      </c>
      <c r="C6" s="1">
        <f>Mack4!B8</f>
        <v>53</v>
      </c>
      <c r="D6" s="1">
        <f>Mack4!C8</f>
        <v>9.6</v>
      </c>
      <c r="E6" s="1">
        <f>Mack4!D8</f>
        <v>67.47704</v>
      </c>
      <c r="F6" s="1">
        <f>Mack4!E8</f>
        <v>133.77368</v>
      </c>
      <c r="G6" s="1" t="str">
        <f>Mack4!F8</f>
        <v>taken in deposit within willows set back from river</v>
      </c>
    </row>
    <row r="7" ht="15.75" customHeight="1">
      <c r="A7" s="1" t="str">
        <f>Mack5!$A$1</f>
        <v>Mack 5</v>
      </c>
      <c r="B7" s="1" t="str">
        <f>Mack5!A13</f>
        <v>LP1</v>
      </c>
      <c r="C7" s="1" t="str">
        <f>Mack5!B13</f>
        <v/>
      </c>
      <c r="D7" s="1" t="str">
        <f>Mack5!C13</f>
        <v/>
      </c>
      <c r="E7" s="1" t="str">
        <f>Mack5!D13</f>
        <v> 67.445738°</v>
      </c>
      <c r="F7" s="1">
        <f>Mack5!E13</f>
        <v>133.762464</v>
      </c>
      <c r="G7" s="1" t="str">
        <f>Mack5!F13</f>
        <v>taken from large piece- end of log snapped, get measurements from photos?</v>
      </c>
    </row>
    <row r="8" ht="15.75" customHeight="1">
      <c r="A8" s="1" t="str">
        <f>Mack5!$A$1</f>
        <v>Mack 5</v>
      </c>
      <c r="B8" s="1" t="str">
        <f>Mack5!A14</f>
        <v>LP2</v>
      </c>
      <c r="C8" s="1">
        <f>Mack5!B14</f>
        <v>5</v>
      </c>
      <c r="D8" s="1">
        <f>Mack5!C14</f>
        <v>0.27</v>
      </c>
      <c r="E8" s="1" t="str">
        <f>Mack5!D14</f>
        <v> 67.445738°</v>
      </c>
      <c r="F8" s="1">
        <f>Mack5!E14</f>
        <v>133.762464</v>
      </c>
      <c r="G8" s="1" t="str">
        <f>Mack5!F14</f>
        <v>smaller piece taken from top of pile</v>
      </c>
    </row>
    <row r="9" ht="15.75" customHeight="1">
      <c r="A9" s="1" t="str">
        <f>Mack6!$A$1</f>
        <v>Mack 6</v>
      </c>
      <c r="B9" s="1" t="s">
        <v>511</v>
      </c>
    </row>
    <row r="10" ht="15.75" customHeight="1">
      <c r="A10" s="1" t="str">
        <f>'Red1'!$A$1</f>
        <v>Red 1</v>
      </c>
      <c r="B10" s="1" t="str">
        <f>'Red1'!A6</f>
        <v>LP1</v>
      </c>
      <c r="C10" s="1">
        <f>'Red1'!B6</f>
        <v>29</v>
      </c>
      <c r="D10" s="1" t="str">
        <f>'Red1'!C6</f>
        <v>n/a</v>
      </c>
      <c r="E10" s="1">
        <f>'Red1'!D6</f>
        <v>67.41107</v>
      </c>
      <c r="F10" s="1">
        <f>'Red1'!E6</f>
        <v>133.77032</v>
      </c>
      <c r="G10" s="1" t="str">
        <f>'Red1'!F6</f>
        <v>cut bank sample sticking out of bank of Arctic Red River, smaller transient wood around site</v>
      </c>
    </row>
    <row r="11" ht="15.75" customHeight="1">
      <c r="A11" s="1" t="str">
        <f>'Red2'!$A$1</f>
        <v>Red 2</v>
      </c>
      <c r="B11" s="1" t="str">
        <f>'Red2'!A7</f>
        <v>LP1</v>
      </c>
      <c r="C11" s="1">
        <f>'Red2'!B7</f>
        <v>3</v>
      </c>
      <c r="D11" s="1">
        <f>'Red2'!C7</f>
        <v>0.45</v>
      </c>
      <c r="E11" s="1">
        <f>'Red2'!D7</f>
        <v>67.3942</v>
      </c>
      <c r="F11" s="1">
        <f>'Red2'!E7</f>
        <v>133.77386</v>
      </c>
      <c r="G11" s="1" t="str">
        <f>'Red2'!F7</f>
        <v>small transient piece sitting on bank</v>
      </c>
    </row>
    <row r="12" ht="15.75" customHeight="1">
      <c r="A12" s="1" t="str">
        <f>Peel1!$A$1</f>
        <v>Peel 1</v>
      </c>
      <c r="B12" s="1" t="str">
        <f>Peel1!A10</f>
        <v>LP1</v>
      </c>
      <c r="C12" s="1">
        <f>Peel1!B10</f>
        <v>26</v>
      </c>
      <c r="D12" s="1">
        <f>Peel1!C10</f>
        <v>6.2</v>
      </c>
      <c r="E12" s="1">
        <f>Peel1!D10</f>
        <v>67.27967</v>
      </c>
      <c r="F12" s="1">
        <f>Peel1!E10</f>
        <v>134.87744</v>
      </c>
      <c r="G12" s="1" t="str">
        <f>Peel1!F10</f>
        <v>has root wad and bark, looks partially burned</v>
      </c>
    </row>
    <row r="13" ht="15.75" customHeight="1">
      <c r="A13" s="1" t="str">
        <f>Peel1!$A$1</f>
        <v>Peel 1</v>
      </c>
      <c r="B13" s="1" t="str">
        <f>Peel1!A11</f>
        <v>LP2</v>
      </c>
      <c r="C13" s="1" t="str">
        <f>Peel1!B11</f>
        <v>n/a</v>
      </c>
      <c r="D13" s="1" t="str">
        <f>Peel1!C11</f>
        <v>n/a</v>
      </c>
      <c r="E13" s="1">
        <f>Peel1!D11</f>
        <v>67.27967</v>
      </c>
      <c r="F13" s="1">
        <f>Peel1!E11</f>
        <v>134.87744</v>
      </c>
      <c r="G13" s="1" t="str">
        <f>Peel1!F11</f>
        <v>mix of small pieces collected for small piece survey, closer to shore than LP1</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14.38"/>
  </cols>
  <sheetData>
    <row r="1" ht="15.75" customHeight="1">
      <c r="A1" s="1" t="s">
        <v>14</v>
      </c>
      <c r="B1" s="1" t="s">
        <v>1</v>
      </c>
    </row>
    <row r="2" ht="15.75" customHeight="1"/>
    <row r="3" ht="15.75" customHeight="1">
      <c r="A3" s="1" t="s">
        <v>2</v>
      </c>
      <c r="B3" s="1">
        <v>67.3942</v>
      </c>
      <c r="C3" s="1">
        <v>133.77386</v>
      </c>
      <c r="E3" s="1" t="s">
        <v>3</v>
      </c>
      <c r="F3" s="1" t="s">
        <v>15</v>
      </c>
      <c r="G3" s="1" t="s">
        <v>5</v>
      </c>
    </row>
    <row r="4" ht="15.75" customHeight="1">
      <c r="E4" s="1" t="s">
        <v>16</v>
      </c>
      <c r="F4" s="1" t="s">
        <v>17</v>
      </c>
    </row>
    <row r="5" ht="15.75" customHeight="1">
      <c r="F5" s="1" t="s">
        <v>18</v>
      </c>
    </row>
    <row r="6" ht="15.75" customHeight="1">
      <c r="A6" s="1" t="s">
        <v>6</v>
      </c>
      <c r="B6" s="1" t="s">
        <v>7</v>
      </c>
      <c r="C6" s="1" t="s">
        <v>8</v>
      </c>
      <c r="D6" s="1" t="s">
        <v>2</v>
      </c>
      <c r="F6" s="1" t="s">
        <v>9</v>
      </c>
    </row>
    <row r="7" ht="15.75" customHeight="1">
      <c r="A7" s="1" t="s">
        <v>10</v>
      </c>
      <c r="B7" s="1">
        <v>3.0</v>
      </c>
      <c r="C7" s="1">
        <v>0.45</v>
      </c>
      <c r="D7" s="1">
        <v>67.3942</v>
      </c>
      <c r="E7" s="1">
        <v>133.77386</v>
      </c>
      <c r="F7" s="1" t="s">
        <v>19</v>
      </c>
    </row>
    <row r="8" ht="15.75" customHeight="1"/>
    <row r="9" ht="15.75" customHeight="1">
      <c r="A9" s="1" t="s">
        <v>20</v>
      </c>
    </row>
    <row r="10" ht="15.75" customHeight="1">
      <c r="A10" s="1" t="s">
        <v>21</v>
      </c>
      <c r="B10" s="1" t="s">
        <v>22</v>
      </c>
      <c r="C10" s="1" t="s">
        <v>8</v>
      </c>
      <c r="D10" s="1" t="s">
        <v>23</v>
      </c>
      <c r="E10" s="1" t="s">
        <v>24</v>
      </c>
      <c r="F10" s="1" t="s">
        <v>25</v>
      </c>
      <c r="G10" s="1" t="s">
        <v>26</v>
      </c>
      <c r="H10" s="1" t="s">
        <v>27</v>
      </c>
    </row>
    <row r="11" ht="15.75" customHeight="1">
      <c r="A11" s="1">
        <v>13.0</v>
      </c>
      <c r="B11" s="1">
        <v>16.0</v>
      </c>
      <c r="C11" s="1">
        <v>2.5</v>
      </c>
      <c r="D11" s="1" t="s">
        <v>28</v>
      </c>
      <c r="E11" s="1" t="s">
        <v>29</v>
      </c>
      <c r="F11" s="1" t="s">
        <v>30</v>
      </c>
      <c r="G11" s="1" t="s">
        <v>31</v>
      </c>
      <c r="H11" s="1" t="s">
        <v>32</v>
      </c>
    </row>
    <row r="12" ht="15.75" customHeight="1">
      <c r="A12" s="1">
        <v>10.0</v>
      </c>
      <c r="B12" s="1">
        <v>11.0</v>
      </c>
      <c r="C12" s="1">
        <v>3.45</v>
      </c>
      <c r="D12" s="1" t="s">
        <v>33</v>
      </c>
      <c r="E12" s="1" t="s">
        <v>29</v>
      </c>
      <c r="F12" s="1" t="s">
        <v>30</v>
      </c>
      <c r="G12" s="1" t="s">
        <v>31</v>
      </c>
      <c r="H12" s="1" t="s">
        <v>32</v>
      </c>
    </row>
    <row r="13" ht="15.75" customHeight="1">
      <c r="A13" s="1">
        <v>12.0</v>
      </c>
      <c r="B13" s="1">
        <v>13.0</v>
      </c>
      <c r="C13" s="1">
        <v>1.2</v>
      </c>
      <c r="D13" s="1" t="s">
        <v>34</v>
      </c>
      <c r="E13" s="1" t="s">
        <v>29</v>
      </c>
      <c r="F13" s="1" t="s">
        <v>30</v>
      </c>
      <c r="G13" s="1" t="s">
        <v>31</v>
      </c>
      <c r="H13" s="1" t="s">
        <v>35</v>
      </c>
    </row>
    <row r="14" ht="15.75" customHeight="1">
      <c r="A14" s="1">
        <v>9.0</v>
      </c>
      <c r="B14" s="1">
        <v>10.0</v>
      </c>
      <c r="C14" s="1">
        <v>1.4</v>
      </c>
      <c r="D14" s="1" t="s">
        <v>36</v>
      </c>
      <c r="E14" s="1" t="s">
        <v>29</v>
      </c>
      <c r="G14" s="1" t="s">
        <v>31</v>
      </c>
      <c r="H14" s="1" t="s">
        <v>37</v>
      </c>
    </row>
    <row r="15" ht="15.75" customHeight="1">
      <c r="A15" s="1">
        <v>5.0</v>
      </c>
      <c r="B15" s="1">
        <v>10.0</v>
      </c>
      <c r="C15" s="1">
        <v>2.2</v>
      </c>
      <c r="D15" s="1" t="s">
        <v>38</v>
      </c>
      <c r="E15" s="1" t="s">
        <v>39</v>
      </c>
      <c r="F15" s="1" t="s">
        <v>30</v>
      </c>
      <c r="G15" s="1" t="s">
        <v>40</v>
      </c>
      <c r="H15" s="1" t="s">
        <v>41</v>
      </c>
    </row>
    <row r="16" ht="15.75" customHeight="1">
      <c r="A16" s="1">
        <v>8.0</v>
      </c>
      <c r="B16" s="1">
        <v>10.0</v>
      </c>
      <c r="C16" s="1">
        <v>2.7</v>
      </c>
      <c r="D16" s="1" t="s">
        <v>42</v>
      </c>
      <c r="E16" s="1" t="s">
        <v>39</v>
      </c>
      <c r="F16" s="1" t="s">
        <v>30</v>
      </c>
      <c r="G16" s="1" t="s">
        <v>43</v>
      </c>
      <c r="H16" s="1" t="s">
        <v>44</v>
      </c>
    </row>
    <row r="17" ht="15.75" customHeight="1">
      <c r="A17" s="1">
        <v>15.0</v>
      </c>
      <c r="B17" s="1">
        <v>20.0</v>
      </c>
      <c r="C17" s="1">
        <v>1.7</v>
      </c>
      <c r="D17" s="1" t="s">
        <v>45</v>
      </c>
      <c r="E17" s="1" t="s">
        <v>39</v>
      </c>
      <c r="F17" s="1" t="s">
        <v>30</v>
      </c>
      <c r="G17" s="1" t="s">
        <v>46</v>
      </c>
      <c r="H17" s="1" t="s">
        <v>47</v>
      </c>
    </row>
    <row r="18" ht="15.75" customHeight="1">
      <c r="A18" s="1">
        <v>6.0</v>
      </c>
      <c r="B18" s="1">
        <v>10.0</v>
      </c>
      <c r="C18" s="1">
        <v>1.45</v>
      </c>
      <c r="D18" s="1" t="s">
        <v>48</v>
      </c>
      <c r="E18" s="1" t="s">
        <v>39</v>
      </c>
      <c r="F18" s="1" t="s">
        <v>30</v>
      </c>
      <c r="G18" s="1" t="s">
        <v>46</v>
      </c>
      <c r="H18" s="1" t="s">
        <v>47</v>
      </c>
    </row>
    <row r="19" ht="15.75" customHeight="1">
      <c r="A19" s="1">
        <v>18.0</v>
      </c>
      <c r="B19" s="1">
        <v>18.0</v>
      </c>
      <c r="C19" s="1">
        <v>1.1</v>
      </c>
      <c r="D19" s="1" t="s">
        <v>49</v>
      </c>
      <c r="E19" s="1" t="s">
        <v>29</v>
      </c>
      <c r="F19" s="1" t="s">
        <v>30</v>
      </c>
      <c r="G19" s="1" t="s">
        <v>31</v>
      </c>
      <c r="H19" s="1" t="s">
        <v>50</v>
      </c>
    </row>
    <row r="20" ht="15.75" customHeight="1">
      <c r="A20" s="1">
        <v>6.0</v>
      </c>
      <c r="B20" s="1">
        <v>10.0</v>
      </c>
      <c r="C20" s="1">
        <v>4.3</v>
      </c>
      <c r="D20" s="1" t="s">
        <v>51</v>
      </c>
      <c r="E20" s="1" t="s">
        <v>39</v>
      </c>
      <c r="F20" s="1" t="s">
        <v>30</v>
      </c>
      <c r="G20" s="1" t="s">
        <v>52</v>
      </c>
      <c r="H20" s="1" t="s">
        <v>53</v>
      </c>
    </row>
    <row r="21" ht="15.75" customHeight="1">
      <c r="A21" s="1">
        <v>13.0</v>
      </c>
      <c r="B21" s="1">
        <v>14.0</v>
      </c>
      <c r="C21" s="1">
        <v>2.8</v>
      </c>
      <c r="D21" s="1" t="s">
        <v>54</v>
      </c>
      <c r="E21" s="1" t="s">
        <v>39</v>
      </c>
      <c r="G21" s="1" t="s">
        <v>46</v>
      </c>
      <c r="H21" s="1" t="s">
        <v>37</v>
      </c>
    </row>
    <row r="22" ht="15.75" customHeight="1">
      <c r="A22" s="1">
        <v>8.0</v>
      </c>
      <c r="B22" s="1">
        <v>15.0</v>
      </c>
      <c r="C22" s="1">
        <v>2.4</v>
      </c>
      <c r="D22" s="1" t="s">
        <v>55</v>
      </c>
      <c r="E22" s="1" t="s">
        <v>29</v>
      </c>
      <c r="F22" s="1" t="s">
        <v>30</v>
      </c>
      <c r="G22" s="1" t="s">
        <v>46</v>
      </c>
    </row>
    <row r="23" ht="15.75" customHeight="1">
      <c r="A23" s="1">
        <v>24.0</v>
      </c>
      <c r="B23" s="1">
        <v>27.0</v>
      </c>
      <c r="C23" s="1">
        <v>1.7</v>
      </c>
      <c r="D23" s="1" t="s">
        <v>56</v>
      </c>
      <c r="F23" s="1" t="s">
        <v>30</v>
      </c>
      <c r="G23" s="1" t="s">
        <v>57</v>
      </c>
    </row>
    <row r="24" ht="15.75" customHeight="1">
      <c r="A24" s="1">
        <v>14.0</v>
      </c>
      <c r="B24" s="1">
        <v>20.0</v>
      </c>
      <c r="C24" s="1">
        <v>4.4</v>
      </c>
      <c r="D24" s="1" t="s">
        <v>58</v>
      </c>
      <c r="E24" s="1" t="s">
        <v>29</v>
      </c>
      <c r="F24" s="1" t="s">
        <v>30</v>
      </c>
      <c r="G24" s="1" t="s">
        <v>46</v>
      </c>
      <c r="H24" s="1" t="s">
        <v>47</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14.38"/>
  </cols>
  <sheetData>
    <row r="1" ht="15.75" customHeight="1">
      <c r="A1" s="1" t="s">
        <v>59</v>
      </c>
      <c r="B1" s="1" t="s">
        <v>1</v>
      </c>
      <c r="D1" s="1" t="s">
        <v>60</v>
      </c>
    </row>
    <row r="2" ht="15.75" customHeight="1">
      <c r="B2" s="1" t="s">
        <v>61</v>
      </c>
      <c r="C2" s="1" t="s">
        <v>62</v>
      </c>
      <c r="F2" s="1" t="s">
        <v>63</v>
      </c>
      <c r="G2" s="1" t="s">
        <v>64</v>
      </c>
    </row>
    <row r="3" ht="15.75" customHeight="1">
      <c r="F3" s="1" t="s">
        <v>16</v>
      </c>
      <c r="G3" s="1" t="s">
        <v>65</v>
      </c>
    </row>
    <row r="4" ht="15.75" customHeight="1">
      <c r="G4" s="1" t="s">
        <v>66</v>
      </c>
    </row>
    <row r="5" ht="15.75" customHeight="1">
      <c r="A5" s="1" t="s">
        <v>2</v>
      </c>
      <c r="B5" s="1">
        <v>67.44673</v>
      </c>
      <c r="C5" s="1">
        <v>133.73833</v>
      </c>
      <c r="D5" s="1" t="s">
        <v>67</v>
      </c>
      <c r="G5" s="1" t="s">
        <v>68</v>
      </c>
    </row>
    <row r="6" ht="15.75" customHeight="1">
      <c r="B6" s="1">
        <v>67.4467</v>
      </c>
      <c r="C6" s="1">
        <v>133.73805</v>
      </c>
      <c r="D6" s="1" t="s">
        <v>69</v>
      </c>
    </row>
    <row r="7" ht="15.75" customHeight="1">
      <c r="B7" s="1">
        <v>67.44676</v>
      </c>
      <c r="C7" s="1">
        <v>133.7379</v>
      </c>
      <c r="D7" s="1" t="s">
        <v>70</v>
      </c>
    </row>
    <row r="8" ht="15.75" customHeight="1">
      <c r="B8" s="1">
        <v>67.44685</v>
      </c>
      <c r="C8" s="1">
        <v>133.73695</v>
      </c>
      <c r="D8" s="1" t="s">
        <v>71</v>
      </c>
    </row>
    <row r="9" ht="15.75" customHeight="1">
      <c r="B9" s="1">
        <v>6.44684</v>
      </c>
      <c r="C9" s="1">
        <v>133.73739</v>
      </c>
      <c r="D9" s="1" t="s">
        <v>72</v>
      </c>
    </row>
    <row r="10" ht="15.75" customHeight="1">
      <c r="B10" s="1">
        <v>67.44689</v>
      </c>
      <c r="C10" s="1">
        <v>133.73695</v>
      </c>
      <c r="D10" s="1" t="s">
        <v>73</v>
      </c>
    </row>
    <row r="11" ht="15.75" customHeight="1">
      <c r="B11" s="1">
        <v>67.44697</v>
      </c>
      <c r="C11" s="1">
        <v>133.73654</v>
      </c>
      <c r="D11" s="1" t="s">
        <v>74</v>
      </c>
    </row>
    <row r="12" ht="15.75" customHeight="1">
      <c r="B12" s="1">
        <v>67.44673</v>
      </c>
      <c r="C12" s="1">
        <v>133.7383</v>
      </c>
      <c r="D12" s="1" t="s">
        <v>75</v>
      </c>
    </row>
    <row r="13" ht="15.75" customHeight="1">
      <c r="B13" s="1">
        <v>67.44675</v>
      </c>
      <c r="C13" s="1">
        <v>133.73795</v>
      </c>
      <c r="D13" s="1" t="s">
        <v>76</v>
      </c>
    </row>
    <row r="14" ht="15.75" customHeight="1"/>
    <row r="15" ht="15.75" customHeight="1">
      <c r="A15" s="1" t="s">
        <v>77</v>
      </c>
      <c r="B15" s="1" t="s">
        <v>7</v>
      </c>
      <c r="C15" s="1" t="s">
        <v>8</v>
      </c>
      <c r="D15" s="1" t="s">
        <v>2</v>
      </c>
    </row>
    <row r="16" ht="15.75" customHeight="1">
      <c r="A16" s="1" t="s">
        <v>10</v>
      </c>
      <c r="B16" s="1">
        <v>58.0</v>
      </c>
      <c r="C16" s="1">
        <v>7.9</v>
      </c>
      <c r="D16" s="1">
        <v>67.44682</v>
      </c>
      <c r="E16" s="1">
        <v>133.7375</v>
      </c>
    </row>
    <row r="17" ht="15.75" customHeight="1">
      <c r="I17" s="1" t="s">
        <v>78</v>
      </c>
    </row>
    <row r="18" ht="15.75" customHeight="1">
      <c r="I18" s="1" t="s">
        <v>79</v>
      </c>
    </row>
    <row r="19" ht="15.75" customHeight="1">
      <c r="A19" s="1" t="s">
        <v>80</v>
      </c>
      <c r="I19" s="1" t="s">
        <v>81</v>
      </c>
    </row>
    <row r="20" ht="15.75" customHeight="1">
      <c r="A20" s="1" t="s">
        <v>82</v>
      </c>
      <c r="B20" s="1" t="s">
        <v>83</v>
      </c>
      <c r="C20" s="1" t="s">
        <v>84</v>
      </c>
      <c r="D20" s="1" t="s">
        <v>85</v>
      </c>
      <c r="E20" s="1" t="s">
        <v>86</v>
      </c>
      <c r="F20" s="1" t="s">
        <v>87</v>
      </c>
      <c r="G20" s="1" t="s">
        <v>88</v>
      </c>
      <c r="H20" s="1" t="s">
        <v>2</v>
      </c>
      <c r="J20" s="1" t="s">
        <v>89</v>
      </c>
      <c r="K20" s="1" t="s">
        <v>9</v>
      </c>
    </row>
    <row r="21" ht="15.75" customHeight="1">
      <c r="A21" s="1">
        <v>1.0</v>
      </c>
      <c r="H21" s="1">
        <v>67.44797</v>
      </c>
      <c r="I21" s="1">
        <v>133.73761</v>
      </c>
      <c r="J21" s="1"/>
      <c r="K21" s="1" t="s">
        <v>90</v>
      </c>
    </row>
    <row r="22" ht="15.75" customHeight="1">
      <c r="A22" s="1">
        <v>2.0</v>
      </c>
      <c r="B22" s="1">
        <v>2.0</v>
      </c>
      <c r="C22" s="1">
        <v>25.8</v>
      </c>
      <c r="D22" s="1">
        <v>1.5</v>
      </c>
      <c r="E22" s="1">
        <v>25.7</v>
      </c>
      <c r="F22" s="1">
        <v>3.3</v>
      </c>
      <c r="G22" s="1">
        <v>137.7</v>
      </c>
      <c r="H22" s="1">
        <v>67.44775</v>
      </c>
      <c r="I22" s="1">
        <v>133.73746</v>
      </c>
      <c r="J22" s="1"/>
      <c r="K22" s="1" t="s">
        <v>91</v>
      </c>
    </row>
    <row r="23" ht="15.75" customHeight="1">
      <c r="A23" s="1">
        <v>3.0</v>
      </c>
      <c r="B23" s="1">
        <v>3.0</v>
      </c>
      <c r="C23" s="1">
        <v>1.7</v>
      </c>
      <c r="D23" s="1">
        <v>0.3</v>
      </c>
      <c r="E23" s="1">
        <v>1.6</v>
      </c>
      <c r="F23" s="1">
        <v>12.5</v>
      </c>
      <c r="G23" s="1">
        <v>134.3</v>
      </c>
      <c r="H23" s="1">
        <v>67.44775</v>
      </c>
      <c r="I23" s="1">
        <v>133.73746</v>
      </c>
      <c r="J23" s="1"/>
      <c r="K23" s="1" t="s">
        <v>92</v>
      </c>
    </row>
    <row r="24" ht="15.75" customHeight="1">
      <c r="A24" s="1">
        <v>4.0</v>
      </c>
      <c r="B24" s="1">
        <v>4.0</v>
      </c>
      <c r="C24" s="1">
        <v>28.6</v>
      </c>
      <c r="D24" s="1">
        <v>1.0</v>
      </c>
      <c r="E24" s="1">
        <v>28.7</v>
      </c>
      <c r="F24" s="1">
        <v>2.0</v>
      </c>
      <c r="G24" s="1">
        <v>150.0</v>
      </c>
      <c r="H24" s="1">
        <v>67.44746</v>
      </c>
      <c r="I24" s="1">
        <v>133.73727</v>
      </c>
      <c r="J24" s="1"/>
      <c r="K24" s="1" t="s">
        <v>93</v>
      </c>
    </row>
    <row r="25" ht="15.75" customHeight="1">
      <c r="A25" s="1">
        <v>5.0</v>
      </c>
      <c r="B25" s="1">
        <v>5.0</v>
      </c>
      <c r="C25" s="1">
        <v>5.7</v>
      </c>
      <c r="D25" s="1">
        <v>0.7</v>
      </c>
      <c r="E25" s="1">
        <v>5.7</v>
      </c>
      <c r="F25" s="1">
        <v>7.0</v>
      </c>
      <c r="G25" s="1">
        <v>144.5</v>
      </c>
      <c r="H25" s="1">
        <v>67.44743</v>
      </c>
      <c r="I25" s="1">
        <v>133.73726</v>
      </c>
      <c r="J25" s="1"/>
      <c r="K25" s="1" t="s">
        <v>94</v>
      </c>
    </row>
    <row r="26" ht="15.75" customHeight="1">
      <c r="A26" s="1">
        <v>6.0</v>
      </c>
      <c r="B26" s="1">
        <v>6.0</v>
      </c>
      <c r="C26" s="1">
        <v>13.6</v>
      </c>
      <c r="D26" s="1">
        <v>1.0</v>
      </c>
      <c r="E26" s="1">
        <v>19.2</v>
      </c>
      <c r="F26" s="1">
        <v>3.0</v>
      </c>
      <c r="G26" s="1">
        <v>145.6</v>
      </c>
      <c r="H26" s="1">
        <v>67.44726</v>
      </c>
      <c r="I26" s="1">
        <v>133.73717</v>
      </c>
      <c r="J26" s="1"/>
      <c r="K26" s="1" t="s">
        <v>95</v>
      </c>
    </row>
    <row r="27" ht="15.75" customHeight="1">
      <c r="A27" s="1">
        <v>7.0</v>
      </c>
      <c r="B27" s="1">
        <v>7.0</v>
      </c>
      <c r="C27" s="1">
        <v>8.8</v>
      </c>
      <c r="D27" s="1">
        <v>0.7</v>
      </c>
      <c r="E27" s="1">
        <v>8.6</v>
      </c>
      <c r="F27" s="1">
        <v>4.5</v>
      </c>
      <c r="G27" s="1">
        <v>141.1</v>
      </c>
      <c r="H27" s="1">
        <v>67.44719</v>
      </c>
      <c r="I27" s="1">
        <v>133.73714</v>
      </c>
      <c r="J27" s="1"/>
      <c r="K27" s="1" t="s">
        <v>96</v>
      </c>
    </row>
    <row r="28" ht="15.75" customHeight="1">
      <c r="A28" s="1">
        <v>8.0</v>
      </c>
      <c r="B28" s="1">
        <v>8.0</v>
      </c>
      <c r="C28" s="1">
        <v>6.9</v>
      </c>
      <c r="D28" s="1">
        <v>0.9</v>
      </c>
      <c r="E28" s="1">
        <v>6.9</v>
      </c>
      <c r="F28" s="1">
        <v>7.0</v>
      </c>
      <c r="G28" s="1">
        <v>141.5</v>
      </c>
      <c r="H28" s="1">
        <v>67.44714</v>
      </c>
      <c r="I28" s="1">
        <v>133.73712</v>
      </c>
      <c r="J28" s="1"/>
      <c r="K28" s="1" t="s">
        <v>97</v>
      </c>
    </row>
    <row r="29" ht="15.75" customHeight="1">
      <c r="A29" s="1">
        <v>9.0</v>
      </c>
      <c r="B29" s="1">
        <v>9.0</v>
      </c>
      <c r="C29" s="1">
        <v>6.0</v>
      </c>
      <c r="D29" s="1">
        <v>1.0</v>
      </c>
      <c r="E29" s="1">
        <v>6.1</v>
      </c>
      <c r="F29" s="1">
        <v>9.8</v>
      </c>
      <c r="G29" s="1">
        <v>147.3</v>
      </c>
      <c r="H29" s="1">
        <v>67.44707</v>
      </c>
      <c r="I29" s="1">
        <v>133.73708</v>
      </c>
      <c r="J29" s="1"/>
      <c r="K29" s="1" t="s">
        <v>98</v>
      </c>
    </row>
    <row r="30" ht="15.75" customHeight="1">
      <c r="A30" s="1">
        <v>10.0</v>
      </c>
      <c r="B30" s="1">
        <v>10.0</v>
      </c>
      <c r="C30" s="1">
        <v>3.4</v>
      </c>
      <c r="D30" s="1">
        <v>0.2</v>
      </c>
      <c r="E30" s="1">
        <v>3.4</v>
      </c>
      <c r="F30" s="1">
        <v>3.5</v>
      </c>
      <c r="G30" s="1">
        <v>156.3</v>
      </c>
      <c r="H30" s="1">
        <v>67.44703</v>
      </c>
      <c r="I30" s="1">
        <v>133.73709</v>
      </c>
      <c r="J30" s="1"/>
      <c r="K30" s="1" t="s">
        <v>99</v>
      </c>
    </row>
    <row r="31" ht="15.75" customHeight="1">
      <c r="A31" s="1">
        <v>11.0</v>
      </c>
      <c r="B31" s="1">
        <v>11.0</v>
      </c>
      <c r="C31" s="1">
        <v>5.7</v>
      </c>
      <c r="D31" s="1">
        <v>0.6</v>
      </c>
      <c r="E31" s="1">
        <v>5.9</v>
      </c>
      <c r="F31" s="1">
        <v>6.3</v>
      </c>
      <c r="G31" s="1">
        <v>139.0</v>
      </c>
      <c r="H31" s="1">
        <v>67.44699</v>
      </c>
      <c r="I31" s="1">
        <v>133.73703</v>
      </c>
      <c r="J31" s="1"/>
      <c r="K31" s="1" t="s">
        <v>100</v>
      </c>
    </row>
    <row r="32" ht="15.75" customHeight="1">
      <c r="A32" s="1">
        <v>12.0</v>
      </c>
      <c r="B32" s="1">
        <v>12.0</v>
      </c>
      <c r="C32" s="1">
        <v>4.6</v>
      </c>
      <c r="D32" s="1">
        <v>0.8</v>
      </c>
      <c r="E32" s="1">
        <v>4.6</v>
      </c>
      <c r="F32" s="1">
        <v>8.9</v>
      </c>
      <c r="G32" s="1">
        <v>149.6</v>
      </c>
      <c r="H32" s="1">
        <v>67.44694</v>
      </c>
      <c r="I32" s="1">
        <v>133.73701</v>
      </c>
      <c r="J32" s="1"/>
      <c r="K32" s="1" t="s">
        <v>101</v>
      </c>
    </row>
    <row r="33" ht="15.75" customHeight="1">
      <c r="A33" s="1">
        <v>13.0</v>
      </c>
      <c r="B33" s="1">
        <v>13.0</v>
      </c>
      <c r="C33" s="1">
        <v>3.0</v>
      </c>
      <c r="D33" s="1">
        <v>0.2</v>
      </c>
      <c r="E33" s="1">
        <v>3.0</v>
      </c>
      <c r="F33" s="1">
        <v>3.3</v>
      </c>
      <c r="G33" s="1">
        <v>137.0</v>
      </c>
      <c r="H33" s="1">
        <v>67.44693</v>
      </c>
      <c r="I33" s="1">
        <v>133.737</v>
      </c>
      <c r="J33" s="1"/>
      <c r="K33" s="1" t="s">
        <v>102</v>
      </c>
    </row>
    <row r="34" ht="15.75" customHeight="1">
      <c r="A34" s="1">
        <v>14.0</v>
      </c>
      <c r="B34" s="1">
        <v>14.0</v>
      </c>
      <c r="C34" s="1">
        <v>5.1</v>
      </c>
      <c r="D34" s="1">
        <v>0.2</v>
      </c>
      <c r="E34" s="1">
        <v>5.1</v>
      </c>
      <c r="F34" s="1">
        <v>2.0</v>
      </c>
      <c r="G34" s="1">
        <v>151.31</v>
      </c>
      <c r="H34" s="1">
        <v>67.4469</v>
      </c>
      <c r="I34" s="1">
        <v>133.73697</v>
      </c>
      <c r="J34" s="1"/>
      <c r="K34" s="1" t="s">
        <v>103</v>
      </c>
    </row>
    <row r="35" ht="15.75" customHeight="1"/>
    <row r="36" ht="15.75" customHeight="1">
      <c r="A36" s="3" t="s">
        <v>104</v>
      </c>
    </row>
    <row r="37" ht="15.75" customHeight="1">
      <c r="A37" s="1"/>
    </row>
    <row r="38" ht="15.75" customHeight="1">
      <c r="A38" s="1" t="s">
        <v>105</v>
      </c>
    </row>
    <row r="39" ht="15.75" customHeight="1">
      <c r="A39" s="1" t="s">
        <v>106</v>
      </c>
      <c r="B39" s="1"/>
      <c r="D39" s="1">
        <v>67.4467</v>
      </c>
      <c r="E39" s="1">
        <v>133.73805</v>
      </c>
      <c r="G39" s="1" t="s">
        <v>107</v>
      </c>
    </row>
    <row r="40" ht="15.75" customHeight="1">
      <c r="A40" s="1" t="s">
        <v>108</v>
      </c>
      <c r="B40" s="1" t="s">
        <v>109</v>
      </c>
      <c r="C40" s="1" t="s">
        <v>110</v>
      </c>
      <c r="D40" s="1" t="s">
        <v>111</v>
      </c>
      <c r="E40" s="1" t="s">
        <v>112</v>
      </c>
      <c r="F40" s="1" t="s">
        <v>113</v>
      </c>
      <c r="G40" s="1" t="s">
        <v>114</v>
      </c>
    </row>
    <row r="41" ht="15.75" customHeight="1">
      <c r="A41" s="1">
        <v>0.0</v>
      </c>
      <c r="B41" s="1">
        <f t="shared" ref="B41:B61" si="1">A41+C41/100</f>
        <v>0.13</v>
      </c>
      <c r="C41" s="1">
        <v>13.0</v>
      </c>
      <c r="D41" s="1">
        <v>13.0</v>
      </c>
      <c r="E41" s="1">
        <v>13.0</v>
      </c>
      <c r="F41" s="1">
        <v>0.0</v>
      </c>
      <c r="G41" s="1" t="s">
        <v>115</v>
      </c>
    </row>
    <row r="42" ht="15.75" customHeight="1">
      <c r="A42" s="1">
        <f t="shared" ref="A42:A61" si="2">B41</f>
        <v>0.13</v>
      </c>
      <c r="B42" s="1">
        <f t="shared" si="1"/>
        <v>0.21</v>
      </c>
      <c r="C42" s="1">
        <v>8.0</v>
      </c>
      <c r="F42" s="1">
        <v>1.0</v>
      </c>
      <c r="G42" s="1" t="s">
        <v>116</v>
      </c>
    </row>
    <row r="43" ht="15.75" customHeight="1">
      <c r="A43" s="1">
        <f t="shared" si="2"/>
        <v>0.21</v>
      </c>
      <c r="B43" s="1">
        <f t="shared" si="1"/>
        <v>0.245</v>
      </c>
      <c r="C43" s="1">
        <v>3.5</v>
      </c>
      <c r="D43" s="1">
        <f t="shared" ref="D43:E43" si="3">C43</f>
        <v>3.5</v>
      </c>
      <c r="E43" s="1">
        <f t="shared" si="3"/>
        <v>3.5</v>
      </c>
      <c r="F43" s="1">
        <v>0.0</v>
      </c>
      <c r="G43" s="1" t="s">
        <v>115</v>
      </c>
    </row>
    <row r="44" ht="15.75" customHeight="1">
      <c r="A44" s="1">
        <f t="shared" si="2"/>
        <v>0.245</v>
      </c>
      <c r="B44" s="1">
        <f t="shared" si="1"/>
        <v>0.365</v>
      </c>
      <c r="C44" s="1">
        <v>12.0</v>
      </c>
      <c r="D44" s="1">
        <f t="shared" ref="D44:E44" si="4">C44</f>
        <v>12</v>
      </c>
      <c r="E44" s="1">
        <f t="shared" si="4"/>
        <v>12</v>
      </c>
      <c r="F44" s="1">
        <v>0.0</v>
      </c>
      <c r="G44" s="1" t="s">
        <v>115</v>
      </c>
    </row>
    <row r="45" ht="15.75" customHeight="1">
      <c r="A45" s="1">
        <f t="shared" si="2"/>
        <v>0.365</v>
      </c>
      <c r="B45" s="1">
        <f t="shared" si="1"/>
        <v>0.565</v>
      </c>
      <c r="C45" s="1">
        <v>20.0</v>
      </c>
      <c r="E45" s="1" t="str">
        <f>D45</f>
        <v/>
      </c>
      <c r="F45" s="1">
        <v>1.0</v>
      </c>
      <c r="G45" s="1" t="s">
        <v>116</v>
      </c>
    </row>
    <row r="46" ht="15.75" customHeight="1">
      <c r="A46" s="1">
        <f t="shared" si="2"/>
        <v>0.565</v>
      </c>
      <c r="B46" s="1">
        <f t="shared" si="1"/>
        <v>0.635</v>
      </c>
      <c r="C46" s="1">
        <v>7.0</v>
      </c>
      <c r="D46" s="1">
        <f t="shared" ref="D46:E46" si="5">C46</f>
        <v>7</v>
      </c>
      <c r="E46" s="1">
        <f t="shared" si="5"/>
        <v>7</v>
      </c>
      <c r="F46" s="1">
        <v>0.0</v>
      </c>
      <c r="G46" s="1" t="s">
        <v>115</v>
      </c>
    </row>
    <row r="47" ht="15.75" customHeight="1">
      <c r="A47" s="1">
        <f t="shared" si="2"/>
        <v>0.635</v>
      </c>
      <c r="B47" s="1">
        <f t="shared" si="1"/>
        <v>0.675</v>
      </c>
      <c r="C47" s="1">
        <v>4.0</v>
      </c>
      <c r="D47" s="1">
        <f t="shared" ref="D47:E47" si="6">C47</f>
        <v>4</v>
      </c>
      <c r="E47" s="1">
        <f t="shared" si="6"/>
        <v>4</v>
      </c>
      <c r="F47" s="1">
        <v>0.0</v>
      </c>
      <c r="G47" s="1" t="s">
        <v>115</v>
      </c>
    </row>
    <row r="48" ht="15.75" customHeight="1">
      <c r="A48" s="1">
        <f t="shared" si="2"/>
        <v>0.675</v>
      </c>
      <c r="B48" s="1">
        <f t="shared" si="1"/>
        <v>0.795</v>
      </c>
      <c r="C48" s="1">
        <v>12.0</v>
      </c>
      <c r="D48" s="1">
        <f t="shared" ref="D48:E48" si="7">C48</f>
        <v>12</v>
      </c>
      <c r="E48" s="1">
        <f t="shared" si="7"/>
        <v>12</v>
      </c>
      <c r="F48" s="1">
        <v>0.0</v>
      </c>
      <c r="G48" s="1" t="s">
        <v>115</v>
      </c>
    </row>
    <row r="49" ht="15.75" customHeight="1">
      <c r="A49" s="1">
        <f t="shared" si="2"/>
        <v>0.795</v>
      </c>
      <c r="B49" s="1">
        <f t="shared" si="1"/>
        <v>2.795</v>
      </c>
      <c r="C49" s="1">
        <v>200.0</v>
      </c>
      <c r="E49" s="1" t="str">
        <f>D49</f>
        <v/>
      </c>
      <c r="F49" s="1">
        <v>1.0</v>
      </c>
      <c r="G49" s="1" t="s">
        <v>116</v>
      </c>
    </row>
    <row r="50" ht="15.75" customHeight="1">
      <c r="A50" s="1">
        <f t="shared" si="2"/>
        <v>2.795</v>
      </c>
      <c r="B50" s="1">
        <f t="shared" si="1"/>
        <v>2.875</v>
      </c>
      <c r="C50" s="1">
        <v>8.0</v>
      </c>
      <c r="D50" s="1">
        <f t="shared" ref="D50:E50" si="8">C50</f>
        <v>8</v>
      </c>
      <c r="E50" s="1">
        <f t="shared" si="8"/>
        <v>8</v>
      </c>
      <c r="F50" s="1">
        <v>0.0</v>
      </c>
      <c r="G50" s="1" t="s">
        <v>115</v>
      </c>
    </row>
    <row r="51" ht="15.75" customHeight="1">
      <c r="A51" s="1">
        <f t="shared" si="2"/>
        <v>2.875</v>
      </c>
      <c r="B51" s="1">
        <f t="shared" si="1"/>
        <v>2.8975</v>
      </c>
      <c r="C51" s="1">
        <v>2.25</v>
      </c>
      <c r="E51" s="1" t="s">
        <v>117</v>
      </c>
      <c r="F51" s="1" t="s">
        <v>117</v>
      </c>
      <c r="G51" s="1" t="s">
        <v>118</v>
      </c>
    </row>
    <row r="52" ht="15.75" customHeight="1">
      <c r="A52" s="1">
        <f t="shared" si="2"/>
        <v>2.8975</v>
      </c>
      <c r="B52" s="1">
        <f t="shared" si="1"/>
        <v>3.1975</v>
      </c>
      <c r="C52" s="1">
        <v>30.0</v>
      </c>
      <c r="E52" s="1" t="str">
        <f>D52</f>
        <v/>
      </c>
      <c r="F52" s="1">
        <v>1.0</v>
      </c>
      <c r="G52" s="1" t="s">
        <v>116</v>
      </c>
    </row>
    <row r="53" ht="15.75" customHeight="1">
      <c r="A53" s="1">
        <f t="shared" si="2"/>
        <v>3.1975</v>
      </c>
      <c r="B53" s="1">
        <f t="shared" si="1"/>
        <v>3.3975</v>
      </c>
      <c r="C53" s="1">
        <v>20.0</v>
      </c>
      <c r="D53" s="1">
        <f t="shared" ref="D53:E53" si="9">C53</f>
        <v>20</v>
      </c>
      <c r="E53" s="1">
        <f t="shared" si="9"/>
        <v>20</v>
      </c>
      <c r="F53" s="1">
        <v>0.0</v>
      </c>
      <c r="G53" s="1" t="s">
        <v>115</v>
      </c>
    </row>
    <row r="54" ht="15.75" customHeight="1">
      <c r="A54" s="1">
        <f t="shared" si="2"/>
        <v>3.3975</v>
      </c>
      <c r="B54" s="1">
        <f t="shared" si="1"/>
        <v>3.4275</v>
      </c>
      <c r="C54" s="1">
        <v>3.0</v>
      </c>
      <c r="E54" s="1" t="str">
        <f>D54</f>
        <v/>
      </c>
      <c r="F54" s="1">
        <v>1.0</v>
      </c>
      <c r="G54" s="1" t="s">
        <v>116</v>
      </c>
    </row>
    <row r="55" ht="15.75" customHeight="1">
      <c r="A55" s="1">
        <f t="shared" si="2"/>
        <v>3.4275</v>
      </c>
      <c r="B55" s="1">
        <f t="shared" si="1"/>
        <v>3.4875</v>
      </c>
      <c r="C55" s="1">
        <v>6.0</v>
      </c>
      <c r="D55" s="1">
        <f t="shared" ref="D55:E55" si="10">C55</f>
        <v>6</v>
      </c>
      <c r="E55" s="1">
        <f t="shared" si="10"/>
        <v>6</v>
      </c>
      <c r="F55" s="1">
        <v>0.0</v>
      </c>
      <c r="G55" s="1" t="s">
        <v>115</v>
      </c>
    </row>
    <row r="56" ht="15.75" customHeight="1">
      <c r="A56" s="1">
        <f t="shared" si="2"/>
        <v>3.4875</v>
      </c>
      <c r="B56" s="1">
        <f t="shared" si="1"/>
        <v>3.5875</v>
      </c>
      <c r="C56" s="1">
        <v>10.0</v>
      </c>
      <c r="E56" s="1" t="str">
        <f>D56</f>
        <v/>
      </c>
      <c r="F56" s="1">
        <v>1.0</v>
      </c>
      <c r="G56" s="1" t="s">
        <v>116</v>
      </c>
    </row>
    <row r="57" ht="15.75" customHeight="1">
      <c r="A57" s="1">
        <f t="shared" si="2"/>
        <v>3.5875</v>
      </c>
      <c r="B57" s="1">
        <f t="shared" si="1"/>
        <v>3.7375</v>
      </c>
      <c r="C57" s="1">
        <v>15.0</v>
      </c>
      <c r="D57" s="1">
        <f t="shared" ref="D57:E57" si="11">C57</f>
        <v>15</v>
      </c>
      <c r="E57" s="1">
        <f t="shared" si="11"/>
        <v>15</v>
      </c>
      <c r="F57" s="1">
        <v>0.0</v>
      </c>
      <c r="G57" s="1" t="s">
        <v>115</v>
      </c>
    </row>
    <row r="58" ht="15.75" customHeight="1">
      <c r="A58" s="1">
        <f t="shared" si="2"/>
        <v>3.7375</v>
      </c>
      <c r="B58" s="1">
        <f t="shared" si="1"/>
        <v>3.9175</v>
      </c>
      <c r="C58" s="1">
        <v>18.0</v>
      </c>
      <c r="D58" s="1">
        <f t="shared" ref="D58:E58" si="12">C58</f>
        <v>18</v>
      </c>
      <c r="E58" s="1">
        <f t="shared" si="12"/>
        <v>18</v>
      </c>
      <c r="F58" s="1">
        <v>0.0</v>
      </c>
      <c r="G58" s="1" t="s">
        <v>115</v>
      </c>
    </row>
    <row r="59" ht="15.75" customHeight="1">
      <c r="A59" s="1">
        <f t="shared" si="2"/>
        <v>3.9175</v>
      </c>
      <c r="B59" s="1">
        <f t="shared" si="1"/>
        <v>4.2575</v>
      </c>
      <c r="C59" s="1">
        <v>34.0</v>
      </c>
      <c r="E59" s="1" t="str">
        <f>D59</f>
        <v/>
      </c>
      <c r="F59" s="1">
        <v>1.0</v>
      </c>
      <c r="G59" s="1" t="s">
        <v>116</v>
      </c>
    </row>
    <row r="60" ht="15.75" customHeight="1">
      <c r="A60" s="1">
        <f t="shared" si="2"/>
        <v>4.2575</v>
      </c>
      <c r="B60" s="1">
        <f t="shared" si="1"/>
        <v>4.3575</v>
      </c>
      <c r="C60" s="1">
        <v>10.0</v>
      </c>
      <c r="D60" s="1">
        <f t="shared" ref="D60:E60" si="13">C60</f>
        <v>10</v>
      </c>
      <c r="E60" s="1">
        <f t="shared" si="13"/>
        <v>10</v>
      </c>
      <c r="F60" s="1">
        <v>0.0</v>
      </c>
      <c r="G60" s="1" t="s">
        <v>115</v>
      </c>
    </row>
    <row r="61" ht="15.75" customHeight="1">
      <c r="A61" s="1">
        <f t="shared" si="2"/>
        <v>4.3575</v>
      </c>
      <c r="B61" s="1">
        <f t="shared" si="1"/>
        <v>4.5975</v>
      </c>
      <c r="C61" s="1">
        <v>24.0</v>
      </c>
      <c r="D61" s="1">
        <f t="shared" ref="D61:E61" si="14">C61</f>
        <v>24</v>
      </c>
      <c r="E61" s="1">
        <f t="shared" si="14"/>
        <v>24</v>
      </c>
      <c r="F61" s="1">
        <v>0.0</v>
      </c>
      <c r="G61" s="1" t="s">
        <v>115</v>
      </c>
    </row>
    <row r="62" ht="15.75" customHeight="1"/>
    <row r="63" ht="15.75" customHeight="1">
      <c r="A63" s="1" t="s">
        <v>119</v>
      </c>
    </row>
    <row r="64" ht="15.75" customHeight="1">
      <c r="A64" s="1" t="s">
        <v>120</v>
      </c>
      <c r="B64" s="1"/>
      <c r="D64" s="1">
        <v>67.44676</v>
      </c>
      <c r="E64" s="1">
        <v>133.7379</v>
      </c>
      <c r="F64" s="1" t="s">
        <v>121</v>
      </c>
      <c r="G64" s="1" t="s">
        <v>122</v>
      </c>
    </row>
    <row r="65" ht="15.75" customHeight="1">
      <c r="A65" s="1" t="s">
        <v>108</v>
      </c>
      <c r="B65" s="1" t="s">
        <v>109</v>
      </c>
      <c r="C65" s="1" t="s">
        <v>110</v>
      </c>
      <c r="D65" s="1" t="s">
        <v>111</v>
      </c>
      <c r="E65" s="1" t="s">
        <v>112</v>
      </c>
      <c r="F65" s="1" t="s">
        <v>113</v>
      </c>
      <c r="G65" s="1" t="s">
        <v>114</v>
      </c>
    </row>
    <row r="66" ht="15.75" customHeight="1">
      <c r="A66" s="1">
        <v>0.0</v>
      </c>
      <c r="B66" s="1">
        <v>0.5</v>
      </c>
      <c r="C66" s="1">
        <f t="shared" ref="C66:C78" si="15">(B66-A66)*100</f>
        <v>50</v>
      </c>
      <c r="D66" s="1">
        <v>50.0</v>
      </c>
      <c r="E66" s="1">
        <v>50.0</v>
      </c>
      <c r="F66" s="1">
        <v>0.0</v>
      </c>
      <c r="G66" s="1" t="s">
        <v>115</v>
      </c>
    </row>
    <row r="67" ht="15.75" customHeight="1">
      <c r="A67" s="1">
        <f t="shared" ref="A67:A78" si="16">B66</f>
        <v>0.5</v>
      </c>
      <c r="B67" s="1">
        <v>1.5</v>
      </c>
      <c r="C67" s="1">
        <f t="shared" si="15"/>
        <v>100</v>
      </c>
      <c r="F67" s="1">
        <v>1.0</v>
      </c>
      <c r="G67" s="1" t="s">
        <v>116</v>
      </c>
    </row>
    <row r="68" ht="15.75" customHeight="1">
      <c r="A68" s="1">
        <f t="shared" si="16"/>
        <v>1.5</v>
      </c>
      <c r="B68" s="1">
        <v>1.6</v>
      </c>
      <c r="C68" s="1">
        <f t="shared" si="15"/>
        <v>10</v>
      </c>
      <c r="D68" s="1">
        <f>C68</f>
        <v>10</v>
      </c>
      <c r="E68" s="1">
        <v>10.0</v>
      </c>
      <c r="F68" s="1">
        <v>0.0</v>
      </c>
      <c r="G68" s="1" t="s">
        <v>115</v>
      </c>
    </row>
    <row r="69" ht="15.75" customHeight="1">
      <c r="A69" s="1">
        <f t="shared" si="16"/>
        <v>1.6</v>
      </c>
      <c r="B69" s="1">
        <v>1.8</v>
      </c>
      <c r="C69" s="1">
        <f t="shared" si="15"/>
        <v>20</v>
      </c>
      <c r="D69" s="1">
        <v>20.0</v>
      </c>
      <c r="E69" s="1">
        <v>20.0</v>
      </c>
      <c r="F69" s="1">
        <v>0.0</v>
      </c>
      <c r="G69" s="1" t="s">
        <v>115</v>
      </c>
    </row>
    <row r="70" ht="15.75" customHeight="1">
      <c r="A70" s="1">
        <f t="shared" si="16"/>
        <v>1.8</v>
      </c>
      <c r="B70" s="1">
        <v>2.0</v>
      </c>
      <c r="C70" s="1">
        <f t="shared" si="15"/>
        <v>20</v>
      </c>
      <c r="E70" s="1" t="s">
        <v>117</v>
      </c>
      <c r="F70" s="1" t="s">
        <v>117</v>
      </c>
      <c r="G70" s="1" t="s">
        <v>123</v>
      </c>
    </row>
    <row r="71" ht="15.75" customHeight="1">
      <c r="A71" s="1">
        <f t="shared" si="16"/>
        <v>2</v>
      </c>
      <c r="B71" s="1">
        <v>2.6</v>
      </c>
      <c r="C71" s="1">
        <f t="shared" si="15"/>
        <v>60</v>
      </c>
      <c r="F71" s="1">
        <v>1.0</v>
      </c>
      <c r="G71" s="1" t="s">
        <v>116</v>
      </c>
    </row>
    <row r="72" ht="15.75" customHeight="1">
      <c r="A72" s="1">
        <f t="shared" si="16"/>
        <v>2.6</v>
      </c>
      <c r="B72" s="1">
        <v>3.7</v>
      </c>
      <c r="C72" s="1">
        <f t="shared" si="15"/>
        <v>110</v>
      </c>
      <c r="E72" s="1">
        <v>0.3</v>
      </c>
      <c r="F72" s="1">
        <v>0.8</v>
      </c>
      <c r="G72" s="1" t="s">
        <v>124</v>
      </c>
    </row>
    <row r="73" ht="15.75" customHeight="1">
      <c r="A73" s="1">
        <f t="shared" si="16"/>
        <v>3.7</v>
      </c>
      <c r="B73" s="1">
        <v>4.0</v>
      </c>
      <c r="C73" s="1">
        <f t="shared" si="15"/>
        <v>30</v>
      </c>
      <c r="D73" s="1">
        <v>30.0</v>
      </c>
      <c r="F73" s="1">
        <v>0.0</v>
      </c>
      <c r="G73" s="1" t="s">
        <v>115</v>
      </c>
    </row>
    <row r="74" ht="15.75" customHeight="1">
      <c r="A74" s="1">
        <f t="shared" si="16"/>
        <v>4</v>
      </c>
      <c r="B74" s="1">
        <v>4.2</v>
      </c>
      <c r="C74" s="1">
        <f t="shared" si="15"/>
        <v>20</v>
      </c>
      <c r="F74" s="1">
        <v>1.0</v>
      </c>
      <c r="G74" s="1" t="s">
        <v>116</v>
      </c>
    </row>
    <row r="75" ht="15.75" customHeight="1">
      <c r="A75" s="1">
        <f t="shared" si="16"/>
        <v>4.2</v>
      </c>
      <c r="B75" s="1">
        <v>4.4</v>
      </c>
      <c r="C75" s="1">
        <f t="shared" si="15"/>
        <v>20</v>
      </c>
      <c r="D75" s="1">
        <v>20.0</v>
      </c>
      <c r="F75" s="1">
        <v>0.0</v>
      </c>
      <c r="G75" s="1" t="s">
        <v>115</v>
      </c>
    </row>
    <row r="76" ht="15.75" customHeight="1">
      <c r="A76" s="1">
        <f t="shared" si="16"/>
        <v>4.4</v>
      </c>
      <c r="B76" s="1">
        <v>5.3</v>
      </c>
      <c r="C76" s="1">
        <f t="shared" si="15"/>
        <v>90</v>
      </c>
      <c r="E76" s="1" t="s">
        <v>117</v>
      </c>
      <c r="F76" s="1">
        <v>0.9</v>
      </c>
      <c r="G76" s="1" t="s">
        <v>125</v>
      </c>
    </row>
    <row r="77" ht="15.75" customHeight="1">
      <c r="A77" s="1">
        <f t="shared" si="16"/>
        <v>5.3</v>
      </c>
      <c r="B77" s="1">
        <v>5.45</v>
      </c>
      <c r="C77" s="1">
        <f t="shared" si="15"/>
        <v>15</v>
      </c>
      <c r="D77" s="1">
        <v>15.0</v>
      </c>
      <c r="E77" s="1">
        <v>15.0</v>
      </c>
      <c r="F77" s="1">
        <v>0.0</v>
      </c>
      <c r="G77" s="1" t="s">
        <v>115</v>
      </c>
      <c r="H77" s="1" t="s">
        <v>126</v>
      </c>
    </row>
    <row r="78" ht="15.75" customHeight="1">
      <c r="A78" s="1">
        <f t="shared" si="16"/>
        <v>5.45</v>
      </c>
      <c r="B78" s="1">
        <v>5.6</v>
      </c>
      <c r="C78" s="1">
        <f t="shared" si="15"/>
        <v>15</v>
      </c>
      <c r="D78" s="1">
        <v>15.0</v>
      </c>
      <c r="E78" s="1">
        <v>15.0</v>
      </c>
      <c r="F78" s="1">
        <v>0.0</v>
      </c>
      <c r="G78" s="1" t="s">
        <v>115</v>
      </c>
    </row>
    <row r="79" ht="15.75" customHeight="1"/>
    <row r="80" ht="15.75" customHeight="1">
      <c r="A80" s="1" t="s">
        <v>127</v>
      </c>
    </row>
    <row r="81" ht="15.75" customHeight="1">
      <c r="A81" s="1" t="s">
        <v>120</v>
      </c>
      <c r="B81" s="1"/>
      <c r="D81" s="1">
        <v>67.44685</v>
      </c>
      <c r="E81" s="1">
        <v>133.73695</v>
      </c>
      <c r="F81" s="1" t="s">
        <v>71</v>
      </c>
      <c r="G81" s="1" t="s">
        <v>122</v>
      </c>
    </row>
    <row r="82" ht="15.75" customHeight="1">
      <c r="A82" s="1"/>
      <c r="B82" s="1"/>
      <c r="C82" s="1"/>
      <c r="D82" s="1">
        <v>67.44684</v>
      </c>
      <c r="E82" s="1">
        <v>133.73739</v>
      </c>
      <c r="F82" s="1" t="s">
        <v>128</v>
      </c>
      <c r="G82" s="1"/>
    </row>
    <row r="83" ht="15.75" customHeight="1">
      <c r="A83" s="1" t="s">
        <v>108</v>
      </c>
      <c r="B83" s="1" t="s">
        <v>109</v>
      </c>
      <c r="C83" s="1" t="s">
        <v>110</v>
      </c>
      <c r="D83" s="1" t="s">
        <v>111</v>
      </c>
      <c r="E83" s="1" t="s">
        <v>112</v>
      </c>
      <c r="F83" s="1" t="s">
        <v>113</v>
      </c>
      <c r="G83" s="1" t="s">
        <v>114</v>
      </c>
    </row>
    <row r="84" ht="15.75" customHeight="1">
      <c r="A84" s="1">
        <v>0.0</v>
      </c>
      <c r="B84" s="1">
        <v>0.04</v>
      </c>
      <c r="C84" s="1">
        <f t="shared" ref="C84:C102" si="17">(B84-A84)*100</f>
        <v>4</v>
      </c>
      <c r="D84" s="1">
        <f>C84</f>
        <v>4</v>
      </c>
      <c r="E84" s="1">
        <v>50.0</v>
      </c>
      <c r="F84" s="1">
        <v>0.0</v>
      </c>
      <c r="G84" s="1" t="s">
        <v>115</v>
      </c>
    </row>
    <row r="85" ht="15.75" customHeight="1">
      <c r="A85" s="1">
        <f t="shared" ref="A85:A102" si="18">B84</f>
        <v>0.04</v>
      </c>
      <c r="B85" s="1">
        <v>0.19</v>
      </c>
      <c r="C85" s="1">
        <f t="shared" si="17"/>
        <v>15</v>
      </c>
      <c r="E85" s="1">
        <v>0.0</v>
      </c>
      <c r="F85" s="1">
        <v>1.0</v>
      </c>
      <c r="G85" s="1" t="s">
        <v>116</v>
      </c>
    </row>
    <row r="86" ht="15.75" customHeight="1">
      <c r="A86" s="1">
        <f t="shared" si="18"/>
        <v>0.19</v>
      </c>
      <c r="B86" s="1">
        <v>0.37</v>
      </c>
      <c r="C86" s="1">
        <f t="shared" si="17"/>
        <v>18</v>
      </c>
      <c r="D86" s="1">
        <f t="shared" ref="D86:E86" si="19">C86</f>
        <v>18</v>
      </c>
      <c r="E86" s="1">
        <f t="shared" si="19"/>
        <v>18</v>
      </c>
      <c r="F86" s="1">
        <v>0.0</v>
      </c>
      <c r="G86" s="1" t="s">
        <v>115</v>
      </c>
    </row>
    <row r="87" ht="15.75" customHeight="1">
      <c r="A87" s="1">
        <f t="shared" si="18"/>
        <v>0.37</v>
      </c>
      <c r="B87" s="1">
        <v>1.6</v>
      </c>
      <c r="C87" s="1">
        <f t="shared" si="17"/>
        <v>123</v>
      </c>
      <c r="E87" s="1">
        <v>0.0</v>
      </c>
      <c r="F87" s="1">
        <v>1.0</v>
      </c>
      <c r="G87" s="1" t="s">
        <v>116</v>
      </c>
    </row>
    <row r="88" ht="15.75" customHeight="1">
      <c r="A88" s="1">
        <f t="shared" si="18"/>
        <v>1.6</v>
      </c>
      <c r="B88" s="1">
        <v>1.7</v>
      </c>
      <c r="C88" s="1">
        <f t="shared" si="17"/>
        <v>10</v>
      </c>
      <c r="D88" s="1">
        <f t="shared" ref="D88:E88" si="20">C88</f>
        <v>10</v>
      </c>
      <c r="E88" s="1">
        <f t="shared" si="20"/>
        <v>10</v>
      </c>
      <c r="F88" s="1">
        <v>0.0</v>
      </c>
      <c r="G88" s="1" t="s">
        <v>115</v>
      </c>
    </row>
    <row r="89" ht="15.75" customHeight="1">
      <c r="A89" s="1">
        <f t="shared" si="18"/>
        <v>1.7</v>
      </c>
      <c r="B89" s="1">
        <v>1.8</v>
      </c>
      <c r="C89" s="1">
        <f t="shared" si="17"/>
        <v>10</v>
      </c>
      <c r="D89" s="1">
        <f t="shared" ref="D89:E89" si="21">C89</f>
        <v>10</v>
      </c>
      <c r="E89" s="1">
        <f t="shared" si="21"/>
        <v>10</v>
      </c>
      <c r="F89" s="1">
        <v>0.0</v>
      </c>
      <c r="G89" s="1" t="s">
        <v>115</v>
      </c>
    </row>
    <row r="90" ht="15.75" customHeight="1">
      <c r="A90" s="1">
        <f t="shared" si="18"/>
        <v>1.8</v>
      </c>
      <c r="B90" s="1">
        <v>2.8</v>
      </c>
      <c r="C90" s="1">
        <f t="shared" si="17"/>
        <v>100</v>
      </c>
      <c r="E90" s="1">
        <v>0.3</v>
      </c>
      <c r="F90" s="1">
        <v>0.99</v>
      </c>
      <c r="G90" s="1" t="s">
        <v>129</v>
      </c>
    </row>
    <row r="91" ht="15.75" customHeight="1">
      <c r="A91" s="1">
        <f t="shared" si="18"/>
        <v>2.8</v>
      </c>
      <c r="B91" s="1">
        <v>2.9</v>
      </c>
      <c r="C91" s="1">
        <f t="shared" si="17"/>
        <v>10</v>
      </c>
      <c r="D91" s="1">
        <f t="shared" ref="D91:E91" si="22">C91</f>
        <v>10</v>
      </c>
      <c r="E91" s="1">
        <f t="shared" si="22"/>
        <v>10</v>
      </c>
      <c r="F91" s="1">
        <v>0.0</v>
      </c>
      <c r="G91" s="1" t="s">
        <v>115</v>
      </c>
    </row>
    <row r="92" ht="15.75" customHeight="1">
      <c r="A92" s="1">
        <f t="shared" si="18"/>
        <v>2.9</v>
      </c>
      <c r="B92" s="1">
        <v>3.18</v>
      </c>
      <c r="C92" s="1">
        <f t="shared" si="17"/>
        <v>28</v>
      </c>
      <c r="E92" s="1">
        <v>0.0</v>
      </c>
      <c r="F92" s="1">
        <v>1.0</v>
      </c>
      <c r="G92" s="1" t="s">
        <v>116</v>
      </c>
    </row>
    <row r="93" ht="15.75" customHeight="1">
      <c r="A93" s="1">
        <f t="shared" si="18"/>
        <v>3.18</v>
      </c>
      <c r="B93" s="1">
        <v>3.6</v>
      </c>
      <c r="C93" s="1">
        <f t="shared" si="17"/>
        <v>42</v>
      </c>
      <c r="E93" s="1">
        <v>0.5</v>
      </c>
      <c r="F93" s="1" t="s">
        <v>117</v>
      </c>
      <c r="G93" s="1" t="s">
        <v>130</v>
      </c>
    </row>
    <row r="94" ht="15.75" customHeight="1">
      <c r="A94" s="1">
        <f t="shared" si="18"/>
        <v>3.6</v>
      </c>
      <c r="B94" s="1">
        <v>3.9</v>
      </c>
      <c r="C94" s="1">
        <f t="shared" si="17"/>
        <v>30</v>
      </c>
      <c r="E94" s="1">
        <v>0.0</v>
      </c>
      <c r="F94" s="1">
        <v>1.0</v>
      </c>
      <c r="G94" s="1" t="s">
        <v>116</v>
      </c>
    </row>
    <row r="95" ht="15.75" customHeight="1">
      <c r="A95" s="1">
        <f t="shared" si="18"/>
        <v>3.9</v>
      </c>
      <c r="B95" s="1">
        <v>3.96</v>
      </c>
      <c r="C95" s="1">
        <f t="shared" si="17"/>
        <v>6</v>
      </c>
      <c r="D95" s="1">
        <f t="shared" ref="D95:E95" si="23">C95</f>
        <v>6</v>
      </c>
      <c r="E95" s="1">
        <f t="shared" si="23"/>
        <v>6</v>
      </c>
      <c r="F95" s="1">
        <v>0.0</v>
      </c>
      <c r="G95" s="1" t="s">
        <v>115</v>
      </c>
    </row>
    <row r="96" ht="15.75" customHeight="1">
      <c r="A96" s="1">
        <f t="shared" si="18"/>
        <v>3.96</v>
      </c>
      <c r="B96" s="1">
        <v>4.34</v>
      </c>
      <c r="C96" s="1">
        <f t="shared" si="17"/>
        <v>38</v>
      </c>
      <c r="E96" s="1">
        <v>0.0</v>
      </c>
      <c r="F96" s="1">
        <v>1.0</v>
      </c>
      <c r="G96" s="1" t="s">
        <v>116</v>
      </c>
    </row>
    <row r="97" ht="15.75" customHeight="1">
      <c r="A97" s="1">
        <f t="shared" si="18"/>
        <v>4.34</v>
      </c>
      <c r="B97" s="1">
        <v>4.78</v>
      </c>
      <c r="C97" s="1">
        <f t="shared" si="17"/>
        <v>44</v>
      </c>
      <c r="D97" s="1">
        <f>C97</f>
        <v>44</v>
      </c>
      <c r="E97" s="1">
        <v>44.0</v>
      </c>
      <c r="F97" s="1">
        <v>0.0</v>
      </c>
      <c r="G97" s="1" t="s">
        <v>115</v>
      </c>
    </row>
    <row r="98" ht="15.75" customHeight="1">
      <c r="A98" s="1">
        <f t="shared" si="18"/>
        <v>4.78</v>
      </c>
      <c r="B98" s="1">
        <v>4.95</v>
      </c>
      <c r="C98" s="1">
        <f t="shared" si="17"/>
        <v>17</v>
      </c>
      <c r="E98" s="1">
        <v>0.3</v>
      </c>
      <c r="F98" s="1">
        <v>0.9</v>
      </c>
      <c r="G98" s="1" t="s">
        <v>131</v>
      </c>
    </row>
    <row r="99" ht="15.75" customHeight="1">
      <c r="A99" s="1">
        <f t="shared" si="18"/>
        <v>4.95</v>
      </c>
      <c r="B99" s="1">
        <v>5.2</v>
      </c>
      <c r="C99" s="1">
        <f t="shared" si="17"/>
        <v>25</v>
      </c>
      <c r="D99" s="1">
        <f t="shared" ref="D99:E99" si="24">C99</f>
        <v>25</v>
      </c>
      <c r="E99" s="1">
        <f t="shared" si="24"/>
        <v>25</v>
      </c>
      <c r="F99" s="1">
        <v>0.0</v>
      </c>
      <c r="G99" s="1" t="s">
        <v>115</v>
      </c>
      <c r="H99" s="1" t="s">
        <v>126</v>
      </c>
    </row>
    <row r="100" ht="15.75" customHeight="1">
      <c r="A100" s="1">
        <f t="shared" si="18"/>
        <v>5.2</v>
      </c>
      <c r="B100" s="1">
        <v>5.9</v>
      </c>
      <c r="C100" s="1">
        <f t="shared" si="17"/>
        <v>70</v>
      </c>
      <c r="D100" s="1">
        <f t="shared" ref="D100:E100" si="25">C100</f>
        <v>70</v>
      </c>
      <c r="E100" s="1">
        <f t="shared" si="25"/>
        <v>70</v>
      </c>
      <c r="F100" s="1">
        <v>0.0</v>
      </c>
      <c r="G100" s="1" t="s">
        <v>115</v>
      </c>
    </row>
    <row r="101" ht="15.75" customHeight="1">
      <c r="A101" s="1">
        <f t="shared" si="18"/>
        <v>5.9</v>
      </c>
      <c r="B101" s="1">
        <v>6.5</v>
      </c>
      <c r="C101" s="1">
        <f t="shared" si="17"/>
        <v>60</v>
      </c>
      <c r="E101" s="1">
        <v>0.0</v>
      </c>
      <c r="F101" s="1">
        <v>1.0</v>
      </c>
      <c r="G101" s="1" t="s">
        <v>116</v>
      </c>
    </row>
    <row r="102" ht="15.75" customHeight="1">
      <c r="A102" s="1">
        <f t="shared" si="18"/>
        <v>6.5</v>
      </c>
      <c r="B102" s="1">
        <v>6.8</v>
      </c>
      <c r="C102" s="1">
        <f t="shared" si="17"/>
        <v>30</v>
      </c>
      <c r="D102" s="1">
        <f t="shared" ref="D102:E102" si="26">C102</f>
        <v>30</v>
      </c>
      <c r="E102" s="1">
        <f t="shared" si="26"/>
        <v>30</v>
      </c>
      <c r="F102" s="1">
        <v>0.0</v>
      </c>
      <c r="G102" s="1" t="s">
        <v>115</v>
      </c>
    </row>
    <row r="103" ht="15.75" customHeight="1"/>
    <row r="104" ht="15.75" customHeight="1">
      <c r="A104" s="1" t="s">
        <v>132</v>
      </c>
    </row>
    <row r="105" ht="15.75" customHeight="1">
      <c r="A105" s="1" t="s">
        <v>120</v>
      </c>
      <c r="B105" s="1"/>
      <c r="D105" s="1">
        <v>67.44689</v>
      </c>
      <c r="E105" s="1">
        <v>133.73695</v>
      </c>
      <c r="F105" s="1" t="s">
        <v>73</v>
      </c>
      <c r="H105" s="1" t="s">
        <v>133</v>
      </c>
    </row>
    <row r="106" ht="15.75" customHeight="1">
      <c r="A106" s="1"/>
      <c r="B106" s="1"/>
      <c r="C106" s="1"/>
      <c r="G106" s="1"/>
    </row>
    <row r="107" ht="15.75" customHeight="1">
      <c r="A107" s="1" t="s">
        <v>108</v>
      </c>
      <c r="B107" s="1" t="s">
        <v>109</v>
      </c>
      <c r="C107" s="1" t="s">
        <v>110</v>
      </c>
      <c r="D107" s="1" t="s">
        <v>111</v>
      </c>
      <c r="E107" s="1" t="s">
        <v>112</v>
      </c>
      <c r="F107" s="1" t="s">
        <v>113</v>
      </c>
      <c r="G107" s="1" t="s">
        <v>114</v>
      </c>
    </row>
    <row r="108" ht="15.75" customHeight="1">
      <c r="A108" s="1">
        <v>0.0</v>
      </c>
      <c r="B108" s="1">
        <v>0.1</v>
      </c>
      <c r="C108" s="1">
        <f t="shared" ref="C108:C126" si="28">(B108-A108)*100</f>
        <v>10</v>
      </c>
      <c r="D108" s="1">
        <f t="shared" ref="D108:E108" si="27">C108</f>
        <v>10</v>
      </c>
      <c r="E108" s="1">
        <f t="shared" si="27"/>
        <v>10</v>
      </c>
      <c r="F108" s="1">
        <v>0.0</v>
      </c>
      <c r="G108" s="1" t="s">
        <v>115</v>
      </c>
    </row>
    <row r="109" ht="15.75" customHeight="1">
      <c r="A109" s="1">
        <f t="shared" ref="A109:A126" si="29">B108</f>
        <v>0.1</v>
      </c>
      <c r="B109" s="1">
        <v>1.1</v>
      </c>
      <c r="C109" s="1">
        <f t="shared" si="28"/>
        <v>100</v>
      </c>
      <c r="E109" s="1">
        <v>0.0</v>
      </c>
      <c r="F109" s="1">
        <v>1.0</v>
      </c>
      <c r="G109" s="1" t="s">
        <v>116</v>
      </c>
    </row>
    <row r="110" ht="15.75" customHeight="1">
      <c r="A110" s="1">
        <f t="shared" si="29"/>
        <v>1.1</v>
      </c>
      <c r="B110" s="1">
        <v>1.4</v>
      </c>
      <c r="C110" s="1">
        <f t="shared" si="28"/>
        <v>30</v>
      </c>
      <c r="D110" s="1">
        <f t="shared" ref="D110:E110" si="30">C110</f>
        <v>30</v>
      </c>
      <c r="E110" s="1">
        <f t="shared" si="30"/>
        <v>30</v>
      </c>
      <c r="F110" s="1">
        <v>0.0</v>
      </c>
      <c r="G110" s="1" t="s">
        <v>115</v>
      </c>
    </row>
    <row r="111" ht="15.75" customHeight="1">
      <c r="A111" s="1">
        <f t="shared" si="29"/>
        <v>1.4</v>
      </c>
      <c r="B111" s="1">
        <v>1.5</v>
      </c>
      <c r="C111" s="1">
        <f t="shared" si="28"/>
        <v>10</v>
      </c>
      <c r="D111" s="1"/>
      <c r="E111" s="1">
        <v>0.0</v>
      </c>
      <c r="F111" s="1">
        <v>1.0</v>
      </c>
      <c r="G111" s="1" t="s">
        <v>116</v>
      </c>
    </row>
    <row r="112" ht="15.75" customHeight="1">
      <c r="A112" s="1">
        <f t="shared" si="29"/>
        <v>1.5</v>
      </c>
      <c r="B112" s="1">
        <v>1.8</v>
      </c>
      <c r="C112" s="1">
        <f t="shared" si="28"/>
        <v>30</v>
      </c>
      <c r="D112" s="1">
        <f t="shared" ref="D112:E112" si="31">C112</f>
        <v>30</v>
      </c>
      <c r="E112" s="1">
        <f t="shared" si="31"/>
        <v>30</v>
      </c>
      <c r="F112" s="1">
        <v>0.0</v>
      </c>
      <c r="G112" s="1" t="s">
        <v>115</v>
      </c>
    </row>
    <row r="113" ht="15.75" customHeight="1">
      <c r="A113" s="1">
        <f t="shared" si="29"/>
        <v>1.8</v>
      </c>
      <c r="B113" s="1">
        <v>2.0</v>
      </c>
      <c r="C113" s="1">
        <f t="shared" si="28"/>
        <v>20</v>
      </c>
      <c r="E113" s="1">
        <v>0.0</v>
      </c>
      <c r="F113" s="1">
        <v>1.0</v>
      </c>
      <c r="G113" s="1" t="s">
        <v>116</v>
      </c>
    </row>
    <row r="114" ht="15.75" customHeight="1">
      <c r="A114" s="1">
        <f t="shared" si="29"/>
        <v>2</v>
      </c>
      <c r="B114" s="1">
        <v>2.13</v>
      </c>
      <c r="C114" s="1">
        <f t="shared" si="28"/>
        <v>13</v>
      </c>
      <c r="D114" s="1">
        <f t="shared" ref="D114:E114" si="32">C114</f>
        <v>13</v>
      </c>
      <c r="E114" s="1">
        <f t="shared" si="32"/>
        <v>13</v>
      </c>
      <c r="F114" s="1">
        <v>0.0</v>
      </c>
      <c r="G114" s="1" t="s">
        <v>115</v>
      </c>
    </row>
    <row r="115" ht="15.75" customHeight="1">
      <c r="A115" s="1">
        <f t="shared" si="29"/>
        <v>2.13</v>
      </c>
      <c r="B115" s="1">
        <v>2.35</v>
      </c>
      <c r="C115" s="1">
        <f t="shared" si="28"/>
        <v>22</v>
      </c>
      <c r="E115" s="1">
        <v>0.0</v>
      </c>
      <c r="F115" s="1">
        <v>1.0</v>
      </c>
      <c r="G115" s="1" t="s">
        <v>116</v>
      </c>
    </row>
    <row r="116" ht="15.75" customHeight="1">
      <c r="A116" s="1">
        <f t="shared" si="29"/>
        <v>2.35</v>
      </c>
      <c r="B116" s="1">
        <v>2.55</v>
      </c>
      <c r="C116" s="1">
        <f t="shared" si="28"/>
        <v>20</v>
      </c>
      <c r="E116" s="1">
        <v>50.0</v>
      </c>
      <c r="F116" s="1">
        <v>0.9</v>
      </c>
      <c r="G116" s="1" t="s">
        <v>134</v>
      </c>
    </row>
    <row r="117" ht="15.75" customHeight="1">
      <c r="A117" s="1">
        <f t="shared" si="29"/>
        <v>2.55</v>
      </c>
      <c r="B117" s="1">
        <v>2.7</v>
      </c>
      <c r="C117" s="1">
        <f t="shared" si="28"/>
        <v>15</v>
      </c>
      <c r="D117" s="1">
        <f>C117</f>
        <v>15</v>
      </c>
      <c r="E117" s="1">
        <v>56.0</v>
      </c>
      <c r="F117" s="1">
        <v>0.8</v>
      </c>
    </row>
    <row r="118" ht="15.75" customHeight="1">
      <c r="A118" s="1">
        <f t="shared" si="29"/>
        <v>2.7</v>
      </c>
      <c r="B118" s="1">
        <v>2.75</v>
      </c>
      <c r="C118" s="1">
        <f t="shared" si="28"/>
        <v>5</v>
      </c>
      <c r="E118" s="1">
        <v>50.0</v>
      </c>
      <c r="F118" s="1">
        <v>0.95</v>
      </c>
      <c r="G118" s="1" t="s">
        <v>135</v>
      </c>
    </row>
    <row r="119" ht="15.75" customHeight="1">
      <c r="A119" s="1">
        <f t="shared" si="29"/>
        <v>2.75</v>
      </c>
      <c r="B119" s="1">
        <v>2.91</v>
      </c>
      <c r="C119" s="1">
        <f t="shared" si="28"/>
        <v>16</v>
      </c>
      <c r="D119" s="1">
        <f t="shared" ref="D119:E119" si="33">C119</f>
        <v>16</v>
      </c>
      <c r="E119" s="1">
        <f t="shared" si="33"/>
        <v>16</v>
      </c>
      <c r="F119" s="1">
        <v>0.0</v>
      </c>
      <c r="G119" s="1" t="s">
        <v>115</v>
      </c>
    </row>
    <row r="120" ht="15.75" customHeight="1">
      <c r="A120" s="1">
        <f t="shared" si="29"/>
        <v>2.91</v>
      </c>
      <c r="B120" s="1">
        <v>3.31</v>
      </c>
      <c r="C120" s="1">
        <f t="shared" si="28"/>
        <v>40</v>
      </c>
      <c r="E120" s="1">
        <v>37.0</v>
      </c>
      <c r="F120" s="1">
        <v>95.0</v>
      </c>
      <c r="G120" s="1" t="s">
        <v>136</v>
      </c>
    </row>
    <row r="121" ht="15.75" customHeight="1">
      <c r="A121" s="1">
        <f t="shared" si="29"/>
        <v>3.31</v>
      </c>
      <c r="B121" s="1">
        <v>3.56</v>
      </c>
      <c r="C121" s="1">
        <f t="shared" si="28"/>
        <v>25</v>
      </c>
      <c r="D121" s="1">
        <v>25.0</v>
      </c>
      <c r="E121" s="1">
        <v>70.0</v>
      </c>
      <c r="F121" s="1">
        <v>35.0</v>
      </c>
      <c r="G121" s="1" t="s">
        <v>137</v>
      </c>
    </row>
    <row r="122" ht="15.75" customHeight="1">
      <c r="A122" s="1">
        <f t="shared" si="29"/>
        <v>3.56</v>
      </c>
      <c r="B122" s="1">
        <v>3.68</v>
      </c>
      <c r="C122" s="1">
        <f t="shared" si="28"/>
        <v>12</v>
      </c>
      <c r="D122" s="1">
        <f>C122</f>
        <v>12</v>
      </c>
      <c r="E122" s="1">
        <v>12.0</v>
      </c>
      <c r="F122" s="1">
        <v>0.0</v>
      </c>
      <c r="G122" s="1" t="s">
        <v>138</v>
      </c>
    </row>
    <row r="123" ht="15.75" customHeight="1">
      <c r="A123" s="1">
        <f t="shared" si="29"/>
        <v>3.68</v>
      </c>
      <c r="B123" s="1">
        <v>4.21</v>
      </c>
      <c r="C123" s="1">
        <f t="shared" si="28"/>
        <v>53</v>
      </c>
      <c r="E123" s="1">
        <v>0.0</v>
      </c>
      <c r="F123" s="1">
        <v>1.0</v>
      </c>
      <c r="G123" s="1" t="s">
        <v>115</v>
      </c>
      <c r="H123" s="4" t="s">
        <v>139</v>
      </c>
    </row>
    <row r="124" ht="15.75" customHeight="1">
      <c r="A124" s="1">
        <f t="shared" si="29"/>
        <v>4.21</v>
      </c>
      <c r="B124" s="1">
        <v>4.31</v>
      </c>
      <c r="C124" s="1">
        <f t="shared" si="28"/>
        <v>10</v>
      </c>
      <c r="D124" s="1">
        <f t="shared" ref="D124:E124" si="34">C124</f>
        <v>10</v>
      </c>
      <c r="E124" s="1">
        <f t="shared" si="34"/>
        <v>10</v>
      </c>
      <c r="F124" s="1">
        <v>0.0</v>
      </c>
      <c r="G124" s="1" t="s">
        <v>116</v>
      </c>
      <c r="H124" s="4" t="s">
        <v>140</v>
      </c>
    </row>
    <row r="125" ht="15.75" customHeight="1">
      <c r="A125" s="1">
        <f t="shared" si="29"/>
        <v>4.31</v>
      </c>
      <c r="B125" s="1">
        <v>4.8</v>
      </c>
      <c r="C125" s="1">
        <f t="shared" si="28"/>
        <v>49</v>
      </c>
      <c r="E125" s="1">
        <v>0.0</v>
      </c>
      <c r="F125" s="1">
        <v>1.0</v>
      </c>
      <c r="G125" s="1" t="s">
        <v>115</v>
      </c>
      <c r="H125" s="4" t="s">
        <v>139</v>
      </c>
    </row>
    <row r="126" ht="15.75" customHeight="1">
      <c r="A126" s="1">
        <f t="shared" si="29"/>
        <v>4.8</v>
      </c>
      <c r="B126" s="1">
        <v>4.92</v>
      </c>
      <c r="C126" s="1">
        <f t="shared" si="28"/>
        <v>12</v>
      </c>
      <c r="D126" s="1">
        <f t="shared" ref="D126:E126" si="35">C126</f>
        <v>12</v>
      </c>
      <c r="E126" s="1">
        <f t="shared" si="35"/>
        <v>12</v>
      </c>
      <c r="F126" s="1">
        <v>0.0</v>
      </c>
      <c r="G126" s="1" t="s">
        <v>116</v>
      </c>
      <c r="H126" s="4" t="s">
        <v>140</v>
      </c>
    </row>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6:K36"/>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14.38"/>
  </cols>
  <sheetData>
    <row r="1" ht="15.75" customHeight="1">
      <c r="A1" s="1" t="s">
        <v>141</v>
      </c>
      <c r="B1" s="1" t="s">
        <v>142</v>
      </c>
    </row>
    <row r="2" ht="15.75" customHeight="1">
      <c r="A2" s="5" t="s">
        <v>143</v>
      </c>
      <c r="E2" s="1" t="s">
        <v>89</v>
      </c>
      <c r="F2" s="1" t="s">
        <v>144</v>
      </c>
    </row>
    <row r="3" ht="15.75" customHeight="1">
      <c r="A3" s="1" t="s">
        <v>2</v>
      </c>
      <c r="B3" s="1">
        <v>67.70731</v>
      </c>
      <c r="C3" s="1">
        <v>134.28726</v>
      </c>
      <c r="E3" s="1" t="s">
        <v>145</v>
      </c>
      <c r="F3" s="1" t="s">
        <v>146</v>
      </c>
    </row>
    <row r="4" ht="15.75" customHeight="1">
      <c r="F4" s="1" t="s">
        <v>147</v>
      </c>
    </row>
    <row r="5" ht="15.75" customHeight="1"/>
    <row r="6" ht="15.75" customHeight="1">
      <c r="A6" s="1" t="s">
        <v>77</v>
      </c>
      <c r="B6" s="1" t="s">
        <v>7</v>
      </c>
      <c r="C6" s="1" t="s">
        <v>8</v>
      </c>
      <c r="D6" s="1" t="s">
        <v>2</v>
      </c>
    </row>
    <row r="7" ht="15.75" customHeight="1">
      <c r="A7" s="1" t="s">
        <v>10</v>
      </c>
      <c r="B7" s="1">
        <v>22.0</v>
      </c>
      <c r="C7" s="1">
        <v>6.1</v>
      </c>
      <c r="D7" s="1">
        <v>67.70731</v>
      </c>
      <c r="E7" s="1">
        <v>134.28726</v>
      </c>
    </row>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14.38"/>
  </cols>
  <sheetData>
    <row r="1" ht="15.75" customHeight="1">
      <c r="A1" s="1" t="s">
        <v>148</v>
      </c>
      <c r="B1" s="1" t="s">
        <v>142</v>
      </c>
    </row>
    <row r="2" ht="15.75" customHeight="1">
      <c r="A2" s="5" t="s">
        <v>143</v>
      </c>
      <c r="E2" s="1" t="s">
        <v>89</v>
      </c>
      <c r="F2" s="1" t="s">
        <v>149</v>
      </c>
    </row>
    <row r="3" ht="15.75" customHeight="1">
      <c r="A3" s="1" t="s">
        <v>2</v>
      </c>
      <c r="B3" s="1">
        <v>67.63055</v>
      </c>
      <c r="C3" s="1">
        <v>134.16841</v>
      </c>
      <c r="E3" s="1" t="s">
        <v>145</v>
      </c>
      <c r="F3" s="1" t="s">
        <v>150</v>
      </c>
    </row>
    <row r="4" ht="15.75" customHeight="1">
      <c r="F4" s="1" t="s">
        <v>151</v>
      </c>
    </row>
    <row r="5" ht="15.75" customHeight="1">
      <c r="F5" s="1" t="s">
        <v>152</v>
      </c>
    </row>
    <row r="6" ht="15.75" customHeight="1">
      <c r="A6" s="1" t="s">
        <v>77</v>
      </c>
      <c r="B6" s="1" t="s">
        <v>7</v>
      </c>
      <c r="C6" s="1" t="s">
        <v>8</v>
      </c>
      <c r="D6" s="1" t="s">
        <v>2</v>
      </c>
      <c r="F6" s="1" t="s">
        <v>9</v>
      </c>
    </row>
    <row r="7" ht="15.75" customHeight="1">
      <c r="A7" s="1" t="s">
        <v>10</v>
      </c>
      <c r="B7" s="1">
        <v>53.0</v>
      </c>
      <c r="C7" s="1">
        <v>6.6</v>
      </c>
      <c r="D7" s="1">
        <v>67.63055</v>
      </c>
      <c r="E7" s="1">
        <v>134.16841</v>
      </c>
      <c r="F7" s="1" t="s">
        <v>153</v>
      </c>
    </row>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13"/>
    <col customWidth="1" min="2" max="5" width="14.38"/>
    <col customWidth="1" min="6" max="6" width="11.88"/>
    <col customWidth="1" min="7" max="8" width="14.38"/>
    <col customWidth="1" min="9" max="9" width="6.38"/>
    <col customWidth="1" min="10" max="10" width="4.88"/>
    <col customWidth="1" min="11" max="11" width="4.63"/>
    <col customWidth="1" min="12" max="12" width="12.0"/>
    <col customWidth="1" min="13" max="26" width="14.38"/>
  </cols>
  <sheetData>
    <row r="1" ht="15.75" customHeight="1">
      <c r="A1" s="1" t="s">
        <v>154</v>
      </c>
      <c r="B1" s="1" t="s">
        <v>155</v>
      </c>
      <c r="E1" s="1" t="s">
        <v>156</v>
      </c>
    </row>
    <row r="2" ht="15.75" customHeight="1">
      <c r="I2" s="1" t="s">
        <v>157</v>
      </c>
    </row>
    <row r="3" ht="15.75" customHeight="1">
      <c r="A3" s="1" t="s">
        <v>2</v>
      </c>
      <c r="J3" s="1" t="s">
        <v>63</v>
      </c>
      <c r="K3" s="1" t="s">
        <v>158</v>
      </c>
    </row>
    <row r="4" ht="15.75" customHeight="1">
      <c r="J4" s="1" t="s">
        <v>16</v>
      </c>
      <c r="K4" s="1" t="s">
        <v>159</v>
      </c>
    </row>
    <row r="5" ht="15.75" customHeight="1">
      <c r="K5" s="1" t="s">
        <v>160</v>
      </c>
    </row>
    <row r="6" ht="15.75" customHeight="1">
      <c r="A6" s="1" t="s">
        <v>77</v>
      </c>
      <c r="B6" s="1" t="s">
        <v>7</v>
      </c>
      <c r="C6" s="1" t="s">
        <v>8</v>
      </c>
      <c r="D6" s="1" t="s">
        <v>2</v>
      </c>
      <c r="F6" s="1" t="s">
        <v>9</v>
      </c>
      <c r="K6" s="1" t="s">
        <v>161</v>
      </c>
    </row>
    <row r="7" ht="15.75" customHeight="1">
      <c r="A7" s="1" t="s">
        <v>10</v>
      </c>
      <c r="B7" s="1">
        <v>24.0</v>
      </c>
      <c r="C7" s="1">
        <v>6.0</v>
      </c>
      <c r="D7" s="1">
        <v>67.47967</v>
      </c>
      <c r="E7" s="1">
        <v>133.7756</v>
      </c>
      <c r="F7" s="1" t="s">
        <v>162</v>
      </c>
    </row>
    <row r="8" ht="15.75" customHeight="1">
      <c r="A8" s="1" t="s">
        <v>163</v>
      </c>
      <c r="B8" s="1">
        <v>53.0</v>
      </c>
      <c r="C8" s="1">
        <v>9.6</v>
      </c>
      <c r="D8" s="1">
        <v>67.47704</v>
      </c>
      <c r="E8" s="1">
        <v>133.77368</v>
      </c>
      <c r="F8" s="1" t="s">
        <v>164</v>
      </c>
    </row>
    <row r="9" ht="15.75" customHeight="1"/>
    <row r="10" ht="15.75" customHeight="1">
      <c r="A10" s="1" t="s">
        <v>165</v>
      </c>
      <c r="B10" s="1">
        <v>0.2</v>
      </c>
    </row>
    <row r="11" ht="15.75" customHeight="1">
      <c r="A11" s="1" t="s">
        <v>166</v>
      </c>
      <c r="B11" s="1" t="s">
        <v>167</v>
      </c>
    </row>
    <row r="12" ht="15.75" customHeight="1">
      <c r="A12" s="1" t="s">
        <v>168</v>
      </c>
      <c r="B12" s="1" t="s">
        <v>169</v>
      </c>
    </row>
    <row r="13" ht="15.75" customHeight="1"/>
    <row r="14" ht="15.75" customHeight="1">
      <c r="A14" s="1" t="s">
        <v>170</v>
      </c>
    </row>
    <row r="15" ht="15.75" customHeight="1">
      <c r="A15" s="1" t="s">
        <v>171</v>
      </c>
      <c r="B15" s="1">
        <v>67.47732</v>
      </c>
      <c r="C15" s="1">
        <v>133.77342</v>
      </c>
      <c r="D15" s="1" t="s">
        <v>172</v>
      </c>
    </row>
    <row r="16" ht="15.75" customHeight="1">
      <c r="A16" s="1" t="s">
        <v>173</v>
      </c>
      <c r="B16" s="1">
        <v>67.47739</v>
      </c>
      <c r="C16" s="1">
        <v>133.77348</v>
      </c>
      <c r="D16" s="1" t="s">
        <v>174</v>
      </c>
    </row>
    <row r="17" ht="15.75" customHeight="1">
      <c r="A17" s="1" t="s">
        <v>175</v>
      </c>
      <c r="B17" s="1">
        <v>67.47726</v>
      </c>
      <c r="C17" s="1">
        <v>133.77554</v>
      </c>
      <c r="D17" s="1" t="s">
        <v>176</v>
      </c>
    </row>
    <row r="18" ht="15.75" customHeight="1">
      <c r="A18" s="1" t="s">
        <v>177</v>
      </c>
      <c r="B18" s="1">
        <v>67.47736</v>
      </c>
      <c r="C18" s="1">
        <v>133.77463</v>
      </c>
      <c r="D18" s="1" t="s">
        <v>178</v>
      </c>
    </row>
    <row r="19" ht="15.75" customHeight="1">
      <c r="A19" s="1" t="s">
        <v>179</v>
      </c>
      <c r="B19" s="1">
        <v>67.47746</v>
      </c>
      <c r="C19" s="1">
        <v>133.77391</v>
      </c>
      <c r="D19" s="1" t="s">
        <v>180</v>
      </c>
    </row>
    <row r="20" ht="15.75" customHeight="1">
      <c r="A20" s="1" t="s">
        <v>181</v>
      </c>
      <c r="B20" s="1">
        <v>67.47731</v>
      </c>
      <c r="C20" s="1">
        <v>133.77342</v>
      </c>
      <c r="D20" s="1" t="s">
        <v>182</v>
      </c>
    </row>
    <row r="21" ht="15.75" customHeight="1">
      <c r="A21" s="1" t="s">
        <v>183</v>
      </c>
      <c r="B21" s="1">
        <v>67.47726</v>
      </c>
      <c r="C21" s="1">
        <v>133.77345</v>
      </c>
      <c r="D21" s="1" t="s">
        <v>184</v>
      </c>
    </row>
    <row r="22" ht="15.75" customHeight="1">
      <c r="A22" s="1" t="s">
        <v>185</v>
      </c>
      <c r="B22" s="1">
        <v>67.47722</v>
      </c>
      <c r="C22" s="1">
        <v>133.77339</v>
      </c>
      <c r="D22" s="1" t="s">
        <v>186</v>
      </c>
    </row>
    <row r="23" ht="15.75" customHeight="1">
      <c r="A23" s="1" t="s">
        <v>187</v>
      </c>
      <c r="B23" s="1">
        <v>67.47714</v>
      </c>
      <c r="C23" s="1">
        <v>133.77341</v>
      </c>
      <c r="D23" s="1" t="s">
        <v>188</v>
      </c>
    </row>
    <row r="24" ht="15.75" customHeight="1"/>
    <row r="25" ht="15.75" customHeight="1"/>
    <row r="26" ht="15.75" customHeight="1">
      <c r="A26" s="1" t="s">
        <v>189</v>
      </c>
      <c r="B26" s="1" t="s">
        <v>190</v>
      </c>
    </row>
    <row r="27" ht="15.75" customHeight="1">
      <c r="A27" s="1" t="s">
        <v>191</v>
      </c>
      <c r="B27" s="1">
        <v>49.0</v>
      </c>
    </row>
    <row r="28" ht="15.75" customHeight="1">
      <c r="A28" s="1" t="s">
        <v>192</v>
      </c>
      <c r="B28" s="1" t="s">
        <v>193</v>
      </c>
    </row>
    <row r="29" ht="15.75" customHeight="1">
      <c r="A29" s="1" t="s">
        <v>194</v>
      </c>
      <c r="B29" s="1" t="s">
        <v>195</v>
      </c>
    </row>
    <row r="30" ht="15.75" customHeight="1">
      <c r="A30" s="1" t="s">
        <v>196</v>
      </c>
      <c r="B30" s="1" t="s">
        <v>197</v>
      </c>
    </row>
    <row r="31" ht="15.75" customHeight="1">
      <c r="A31" s="1" t="s">
        <v>198</v>
      </c>
      <c r="B31" s="1" t="s">
        <v>199</v>
      </c>
    </row>
    <row r="32" ht="15.75" customHeight="1">
      <c r="A32" s="1" t="s">
        <v>200</v>
      </c>
      <c r="B32" s="1" t="s">
        <v>201</v>
      </c>
    </row>
    <row r="33" ht="15.75" customHeight="1">
      <c r="A33" s="1" t="s">
        <v>202</v>
      </c>
      <c r="B33" s="1" t="s">
        <v>203</v>
      </c>
    </row>
    <row r="34" ht="15.75" customHeight="1"/>
    <row r="35" ht="15.75" customHeight="1">
      <c r="A35" s="1" t="s">
        <v>204</v>
      </c>
      <c r="B35" s="1" t="s">
        <v>205</v>
      </c>
    </row>
    <row r="36" ht="15.75" customHeight="1">
      <c r="A36" s="1" t="s">
        <v>206</v>
      </c>
      <c r="C36" s="1">
        <v>67.47737</v>
      </c>
      <c r="D36" s="1">
        <v>133.77348</v>
      </c>
    </row>
    <row r="37" ht="15.75" customHeight="1">
      <c r="A37" s="1" t="s">
        <v>191</v>
      </c>
      <c r="B37" s="1">
        <v>71.0</v>
      </c>
    </row>
    <row r="38" ht="15.75" customHeight="1">
      <c r="A38" s="1" t="s">
        <v>207</v>
      </c>
    </row>
    <row r="39" ht="15.75" customHeight="1"/>
    <row r="40" ht="15.75" customHeight="1">
      <c r="A40" s="1" t="s">
        <v>208</v>
      </c>
    </row>
    <row r="41" ht="15.75" customHeight="1">
      <c r="A41" s="1" t="s">
        <v>209</v>
      </c>
    </row>
    <row r="42" ht="15.75" customHeight="1">
      <c r="A42" s="1" t="s">
        <v>210</v>
      </c>
    </row>
    <row r="43" ht="15.75" customHeight="1"/>
    <row r="44" ht="15.75" customHeight="1"/>
    <row r="45" ht="15.75" customHeight="1">
      <c r="A45" s="1" t="s">
        <v>211</v>
      </c>
    </row>
    <row r="46" ht="15.75" customHeight="1">
      <c r="A46" s="1" t="s">
        <v>212</v>
      </c>
    </row>
    <row r="47" ht="15.75" customHeight="1">
      <c r="A47" s="1" t="s">
        <v>213</v>
      </c>
      <c r="B47" s="1" t="s">
        <v>88</v>
      </c>
      <c r="C47" s="1" t="s">
        <v>214</v>
      </c>
      <c r="D47" s="1" t="s">
        <v>87</v>
      </c>
      <c r="E47" s="1" t="s">
        <v>215</v>
      </c>
      <c r="F47" s="1" t="s">
        <v>216</v>
      </c>
      <c r="G47" s="1" t="s">
        <v>217</v>
      </c>
      <c r="H47" s="1" t="s">
        <v>89</v>
      </c>
    </row>
    <row r="48" ht="15.75" customHeight="1">
      <c r="A48" s="1">
        <v>113.0</v>
      </c>
      <c r="B48" s="1">
        <v>226.1</v>
      </c>
      <c r="C48" s="1">
        <v>-8.0</v>
      </c>
      <c r="D48" s="1">
        <v>-4.0</v>
      </c>
      <c r="E48" s="1">
        <v>113.0</v>
      </c>
      <c r="F48" s="1" t="s">
        <v>218</v>
      </c>
      <c r="G48" s="1" t="s">
        <v>219</v>
      </c>
    </row>
    <row r="49" ht="15.75" customHeight="1">
      <c r="A49" s="1">
        <v>92.0</v>
      </c>
      <c r="B49" s="1">
        <v>235.9</v>
      </c>
      <c r="C49" s="1">
        <v>-8.0</v>
      </c>
      <c r="D49" s="1">
        <v>-4.7</v>
      </c>
      <c r="E49" s="1">
        <v>91.0</v>
      </c>
      <c r="F49" s="1" t="s">
        <v>218</v>
      </c>
      <c r="G49" s="1" t="s">
        <v>220</v>
      </c>
    </row>
    <row r="50" ht="15.75" customHeight="1">
      <c r="A50" s="1">
        <v>84.0</v>
      </c>
      <c r="B50" s="1">
        <v>229.8</v>
      </c>
      <c r="C50" s="1">
        <v>-7.0</v>
      </c>
      <c r="D50" s="1">
        <v>-5.0</v>
      </c>
      <c r="E50" s="1">
        <v>84.0</v>
      </c>
      <c r="F50" s="1" t="s">
        <v>218</v>
      </c>
      <c r="G50" s="1" t="s">
        <v>221</v>
      </c>
    </row>
    <row r="51" ht="15.75" customHeight="1">
      <c r="A51" s="1">
        <v>23.1</v>
      </c>
      <c r="B51" s="1">
        <v>149.0</v>
      </c>
      <c r="C51" s="1">
        <v>-4.6</v>
      </c>
      <c r="D51" s="1">
        <v>-11.6</v>
      </c>
      <c r="E51" s="1">
        <v>22.6</v>
      </c>
      <c r="F51" s="1" t="s">
        <v>218</v>
      </c>
      <c r="G51" s="1" t="s">
        <v>222</v>
      </c>
    </row>
    <row r="52" ht="15.75" customHeight="1">
      <c r="B52" s="1">
        <v>349.6</v>
      </c>
      <c r="F52" s="1" t="s">
        <v>223</v>
      </c>
      <c r="G52" s="1" t="s">
        <v>224</v>
      </c>
    </row>
    <row r="53" ht="15.75" customHeight="1">
      <c r="A53" s="1" t="s">
        <v>225</v>
      </c>
    </row>
    <row r="54" ht="15.75" customHeight="1">
      <c r="B54" s="1" t="s">
        <v>2</v>
      </c>
      <c r="D54" s="1" t="s">
        <v>8</v>
      </c>
      <c r="E54" s="1" t="s">
        <v>226</v>
      </c>
      <c r="F54" s="1" t="s">
        <v>227</v>
      </c>
      <c r="G54" s="1" t="s">
        <v>228</v>
      </c>
      <c r="H54" s="1" t="s">
        <v>23</v>
      </c>
      <c r="I54" s="1" t="s">
        <v>89</v>
      </c>
    </row>
    <row r="55" ht="15.75" customHeight="1">
      <c r="A55" s="1" t="s">
        <v>229</v>
      </c>
      <c r="B55" s="1">
        <v>67.47731</v>
      </c>
      <c r="C55" s="1">
        <v>133.77557</v>
      </c>
      <c r="D55" s="1">
        <v>1.66</v>
      </c>
      <c r="I55" s="1" t="s">
        <v>230</v>
      </c>
      <c r="J55" s="1" t="s">
        <v>231</v>
      </c>
    </row>
    <row r="56" ht="15.75" customHeight="1">
      <c r="A56" s="1" t="s">
        <v>223</v>
      </c>
      <c r="B56" s="1">
        <v>67.4772</v>
      </c>
      <c r="C56" s="1">
        <v>133.77349</v>
      </c>
      <c r="D56" s="1">
        <v>9.9</v>
      </c>
      <c r="E56" s="1">
        <v>1.3</v>
      </c>
      <c r="F56" s="1">
        <v>0.24</v>
      </c>
      <c r="G56" s="1">
        <v>0.15</v>
      </c>
      <c r="H56" s="1">
        <v>170.4</v>
      </c>
      <c r="I56" s="1" t="s">
        <v>232</v>
      </c>
      <c r="J56" s="1" t="s">
        <v>233</v>
      </c>
    </row>
    <row r="57" ht="15.75" customHeight="1"/>
    <row r="58" ht="15.75" customHeight="1"/>
    <row r="59" ht="15.75" customHeight="1">
      <c r="A59" s="1" t="s">
        <v>234</v>
      </c>
    </row>
    <row r="60" ht="15.75" customHeight="1">
      <c r="A60" s="1" t="s">
        <v>235</v>
      </c>
    </row>
    <row r="61" ht="15.75" customHeight="1">
      <c r="A61" s="1" t="s">
        <v>236</v>
      </c>
      <c r="B61" s="1"/>
      <c r="C61" s="1"/>
    </row>
    <row r="62" ht="15.75" customHeight="1">
      <c r="A62" s="1" t="s">
        <v>237</v>
      </c>
      <c r="B62" s="1" t="s">
        <v>85</v>
      </c>
      <c r="C62" s="1" t="s">
        <v>87</v>
      </c>
      <c r="D62" s="1" t="s">
        <v>238</v>
      </c>
      <c r="E62" s="1" t="s">
        <v>239</v>
      </c>
    </row>
    <row r="63" ht="15.75" customHeight="1">
      <c r="A63" s="1">
        <v>0.0</v>
      </c>
    </row>
    <row r="64" ht="15.75" customHeight="1">
      <c r="A64" s="1">
        <v>7.8</v>
      </c>
      <c r="B64" s="1">
        <v>-1.2</v>
      </c>
      <c r="C64" s="1">
        <v>-8.6</v>
      </c>
      <c r="D64" s="1">
        <v>1.0</v>
      </c>
      <c r="E64" s="1">
        <v>2.0</v>
      </c>
      <c r="F64" s="1" t="s">
        <v>240</v>
      </c>
    </row>
    <row r="65" ht="15.75" customHeight="1">
      <c r="A65" s="1">
        <v>14.8</v>
      </c>
      <c r="B65" s="1">
        <v>-1.1</v>
      </c>
      <c r="C65" s="1">
        <v>-4.1</v>
      </c>
      <c r="D65" s="1">
        <v>2.0</v>
      </c>
      <c r="E65" s="1">
        <v>3.0</v>
      </c>
      <c r="F65" s="1" t="s">
        <v>241</v>
      </c>
    </row>
    <row r="66" ht="15.75" customHeight="1">
      <c r="A66" s="1">
        <v>13.8</v>
      </c>
      <c r="B66" s="1">
        <v>-1.0</v>
      </c>
      <c r="C66" s="1">
        <v>-4.1</v>
      </c>
      <c r="D66" s="1">
        <v>3.0</v>
      </c>
      <c r="E66" s="1">
        <v>4.0</v>
      </c>
      <c r="F66" s="1" t="s">
        <v>242</v>
      </c>
    </row>
    <row r="67" ht="15.75" customHeight="1">
      <c r="A67" s="1">
        <v>19.0</v>
      </c>
      <c r="B67" s="1">
        <v>-1.0</v>
      </c>
      <c r="C67" s="1">
        <v>-2.1</v>
      </c>
      <c r="D67" s="1">
        <v>4.0</v>
      </c>
      <c r="E67" s="1">
        <v>5.0</v>
      </c>
      <c r="F67" s="1" t="s">
        <v>243</v>
      </c>
    </row>
    <row r="68" ht="15.75" customHeight="1">
      <c r="A68" s="1">
        <v>19.0</v>
      </c>
      <c r="B68" s="1">
        <v>-0.6</v>
      </c>
      <c r="C68" s="1">
        <v>-1.7</v>
      </c>
      <c r="D68" s="1">
        <v>5.0</v>
      </c>
      <c r="E68" s="1">
        <v>6.0</v>
      </c>
      <c r="F68" s="1" t="s">
        <v>244</v>
      </c>
    </row>
    <row r="69" ht="15.75" customHeight="1">
      <c r="A69" s="1">
        <v>80.0</v>
      </c>
      <c r="B69" s="1">
        <v>-7.0</v>
      </c>
      <c r="C69" s="1">
        <v>-5.0</v>
      </c>
      <c r="D69" s="1">
        <v>9.0</v>
      </c>
      <c r="E69" s="1">
        <v>4.0</v>
      </c>
      <c r="F69" s="1" t="s">
        <v>245</v>
      </c>
    </row>
    <row r="70" ht="15.75" customHeight="1">
      <c r="A70" s="1">
        <v>18.0</v>
      </c>
      <c r="B70" s="1">
        <v>-4.0</v>
      </c>
      <c r="C70" s="1">
        <v>-13.3</v>
      </c>
      <c r="D70" s="1">
        <v>9.0</v>
      </c>
      <c r="E70" s="1">
        <v>7.0</v>
      </c>
      <c r="F70" s="1" t="s">
        <v>246</v>
      </c>
    </row>
    <row r="71" ht="15.75" customHeight="1">
      <c r="A71" s="1">
        <v>8.7</v>
      </c>
      <c r="B71" s="1">
        <v>-3.4</v>
      </c>
      <c r="C71" s="1">
        <v>-21.2</v>
      </c>
      <c r="D71" s="1">
        <v>9.0</v>
      </c>
      <c r="E71" s="1">
        <v>8.0</v>
      </c>
      <c r="F71" s="1" t="s">
        <v>247</v>
      </c>
    </row>
    <row r="72" ht="15.75" customHeight="1">
      <c r="A72" s="1">
        <v>2.3</v>
      </c>
      <c r="B72" s="1">
        <v>-1.2</v>
      </c>
      <c r="C72" s="1">
        <v>-27.6</v>
      </c>
      <c r="D72" s="1">
        <v>9.0</v>
      </c>
      <c r="E72" s="1">
        <v>10.0</v>
      </c>
      <c r="F72" s="1" t="s">
        <v>248</v>
      </c>
    </row>
    <row r="73" ht="15.75" customHeight="1">
      <c r="A73" s="1">
        <v>3.3</v>
      </c>
      <c r="B73" s="1">
        <v>-1.0</v>
      </c>
      <c r="C73" s="1">
        <v>-16.6</v>
      </c>
      <c r="D73" s="1">
        <v>9.0</v>
      </c>
      <c r="E73" s="1">
        <v>11.0</v>
      </c>
      <c r="F73" s="1" t="s">
        <v>249</v>
      </c>
    </row>
    <row r="74" ht="15.75" customHeight="1">
      <c r="A74" s="1">
        <v>4.0</v>
      </c>
      <c r="B74" s="1">
        <v>-1.3</v>
      </c>
      <c r="C74" s="1">
        <v>-17.7</v>
      </c>
      <c r="D74" s="1">
        <v>10.0</v>
      </c>
      <c r="E74" s="1">
        <v>13.0</v>
      </c>
      <c r="F74" s="1" t="s">
        <v>250</v>
      </c>
    </row>
    <row r="75" ht="15.75" customHeight="1">
      <c r="A75" s="1">
        <v>2.6</v>
      </c>
      <c r="B75" s="1">
        <v>-1.4</v>
      </c>
      <c r="C75" s="1">
        <v>-27.9</v>
      </c>
      <c r="D75" s="1">
        <v>13.0</v>
      </c>
      <c r="E75" s="1">
        <v>12.0</v>
      </c>
      <c r="F75" s="1" t="s">
        <v>251</v>
      </c>
    </row>
    <row r="76" ht="15.75" customHeight="1">
      <c r="A76" s="1">
        <v>3.0</v>
      </c>
      <c r="B76" s="1">
        <v>-0.7</v>
      </c>
      <c r="C76" s="1">
        <v>-12.8</v>
      </c>
      <c r="D76" s="1">
        <v>13.0</v>
      </c>
      <c r="E76" s="1">
        <v>15.0</v>
      </c>
      <c r="F76" s="1" t="s">
        <v>252</v>
      </c>
    </row>
    <row r="77" ht="15.75" customHeight="1">
      <c r="A77" s="1">
        <v>6.5</v>
      </c>
      <c r="B77" s="1">
        <v>-1.1</v>
      </c>
      <c r="C77" s="1">
        <v>-9.7</v>
      </c>
      <c r="D77" s="1">
        <v>10.0</v>
      </c>
      <c r="E77" s="1">
        <v>14.0</v>
      </c>
      <c r="F77" s="1" t="s">
        <v>253</v>
      </c>
    </row>
    <row r="78" ht="15.75" customHeight="1">
      <c r="A78" s="1" t="s">
        <v>254</v>
      </c>
      <c r="B78" s="1">
        <v>67.47731</v>
      </c>
      <c r="C78" s="1">
        <v>133.77641</v>
      </c>
      <c r="D78" s="1" t="s">
        <v>219</v>
      </c>
    </row>
    <row r="79" ht="15.75" customHeight="1">
      <c r="A79" s="1" t="s">
        <v>255</v>
      </c>
      <c r="B79" s="1">
        <v>67.47732</v>
      </c>
      <c r="C79" s="1">
        <v>133.77371</v>
      </c>
      <c r="D79" s="1" t="s">
        <v>256</v>
      </c>
    </row>
    <row r="80" ht="15.75" customHeight="1">
      <c r="A80" s="1" t="s">
        <v>257</v>
      </c>
      <c r="B80" s="1">
        <v>67.47733</v>
      </c>
      <c r="C80" s="1">
        <v>133.77342</v>
      </c>
      <c r="D80" s="1" t="s">
        <v>258</v>
      </c>
    </row>
    <row r="81" ht="15.75" customHeight="1">
      <c r="A81" s="1" t="s">
        <v>259</v>
      </c>
      <c r="B81" s="1">
        <v>67.47731</v>
      </c>
      <c r="C81" s="1">
        <v>133.77347</v>
      </c>
      <c r="D81" s="1" t="s">
        <v>260</v>
      </c>
    </row>
    <row r="82" ht="15.75" customHeight="1"/>
    <row r="83" ht="15.75" customHeight="1">
      <c r="A83" s="1" t="s">
        <v>261</v>
      </c>
      <c r="D83" s="1" t="s">
        <v>262</v>
      </c>
    </row>
    <row r="84" ht="15.75" customHeight="1">
      <c r="A84" s="1" t="s">
        <v>263</v>
      </c>
    </row>
    <row r="85" ht="15.75" customHeight="1">
      <c r="A85" s="1" t="s">
        <v>264</v>
      </c>
      <c r="B85" s="1">
        <v>67.47732</v>
      </c>
      <c r="C85" s="1">
        <v>133.77342</v>
      </c>
      <c r="D85" s="1" t="s">
        <v>265</v>
      </c>
      <c r="E85" s="1">
        <v>67.47731</v>
      </c>
      <c r="F85" s="1">
        <v>133.77347</v>
      </c>
      <c r="G85" s="1"/>
      <c r="H85" s="1"/>
    </row>
    <row r="86" ht="15.75" customHeight="1">
      <c r="A86" s="1" t="s">
        <v>266</v>
      </c>
      <c r="B86" s="1" t="s">
        <v>267</v>
      </c>
      <c r="C86" s="1" t="s">
        <v>110</v>
      </c>
      <c r="D86" s="1" t="s">
        <v>112</v>
      </c>
      <c r="E86" s="1" t="s">
        <v>113</v>
      </c>
      <c r="F86" s="1" t="s">
        <v>268</v>
      </c>
      <c r="G86" s="1" t="s">
        <v>269</v>
      </c>
      <c r="H86" s="1" t="s">
        <v>270</v>
      </c>
    </row>
    <row r="87" ht="15.75" customHeight="1">
      <c r="A87" s="1">
        <v>0.0</v>
      </c>
      <c r="B87" s="1">
        <v>1.24</v>
      </c>
      <c r="C87" s="1">
        <f t="shared" ref="C87:C93" si="1">(B87-A87)*100</f>
        <v>124</v>
      </c>
      <c r="D87" s="1">
        <v>1.0</v>
      </c>
      <c r="E87" s="1">
        <v>90.0</v>
      </c>
    </row>
    <row r="88" ht="15.75" customHeight="1">
      <c r="A88" s="1">
        <f t="shared" ref="A88:A93" si="2">B87</f>
        <v>1.24</v>
      </c>
      <c r="B88" s="1">
        <v>6.0</v>
      </c>
      <c r="C88" s="1">
        <f t="shared" si="1"/>
        <v>476</v>
      </c>
      <c r="D88" s="1">
        <v>3.0</v>
      </c>
      <c r="E88" s="1">
        <v>98.0</v>
      </c>
      <c r="F88" s="1">
        <v>275.0</v>
      </c>
      <c r="H88" s="1" t="s">
        <v>271</v>
      </c>
    </row>
    <row r="89" ht="15.75" customHeight="1">
      <c r="A89" s="1">
        <f t="shared" si="2"/>
        <v>6</v>
      </c>
      <c r="B89" s="1">
        <v>6.9</v>
      </c>
      <c r="C89" s="1">
        <f t="shared" si="1"/>
        <v>90</v>
      </c>
      <c r="D89" s="1">
        <v>47.0</v>
      </c>
      <c r="E89" s="1">
        <v>60.0</v>
      </c>
      <c r="F89" s="1">
        <v>276.0</v>
      </c>
      <c r="H89" s="1" t="s">
        <v>272</v>
      </c>
    </row>
    <row r="90" ht="15.75" customHeight="1">
      <c r="A90" s="1">
        <f t="shared" si="2"/>
        <v>6.9</v>
      </c>
      <c r="B90" s="1">
        <v>7.4</v>
      </c>
      <c r="C90" s="1">
        <f t="shared" si="1"/>
        <v>50</v>
      </c>
      <c r="D90" s="1">
        <v>70.0</v>
      </c>
      <c r="E90" s="1">
        <v>70.0</v>
      </c>
      <c r="F90" s="1">
        <v>280.0</v>
      </c>
      <c r="G90" s="1" t="s">
        <v>273</v>
      </c>
      <c r="H90" s="1" t="s">
        <v>274</v>
      </c>
    </row>
    <row r="91" ht="15.75" customHeight="1">
      <c r="A91" s="1">
        <f t="shared" si="2"/>
        <v>7.4</v>
      </c>
      <c r="B91" s="1">
        <v>8.45</v>
      </c>
      <c r="C91" s="1">
        <f t="shared" si="1"/>
        <v>105</v>
      </c>
      <c r="D91" s="1">
        <v>80.0</v>
      </c>
      <c r="E91" s="1">
        <v>50.0</v>
      </c>
      <c r="F91" s="1" t="s">
        <v>275</v>
      </c>
      <c r="G91" s="1">
        <v>4.0</v>
      </c>
      <c r="H91" s="1" t="s">
        <v>276</v>
      </c>
    </row>
    <row r="92" ht="15.75" customHeight="1">
      <c r="A92" s="1">
        <f t="shared" si="2"/>
        <v>8.45</v>
      </c>
      <c r="B92" s="1">
        <v>8.9</v>
      </c>
      <c r="C92" s="1">
        <f t="shared" si="1"/>
        <v>45</v>
      </c>
      <c r="D92" s="1">
        <v>40.0</v>
      </c>
      <c r="E92" s="1">
        <v>30.0</v>
      </c>
      <c r="F92" s="1">
        <v>281.0</v>
      </c>
      <c r="G92" s="6">
        <v>43592.0</v>
      </c>
      <c r="H92" s="1" t="s">
        <v>277</v>
      </c>
    </row>
    <row r="93" ht="15.75" customHeight="1">
      <c r="A93" s="1">
        <f t="shared" si="2"/>
        <v>8.9</v>
      </c>
      <c r="B93" s="1">
        <v>9.4</v>
      </c>
      <c r="C93" s="1">
        <f t="shared" si="1"/>
        <v>50</v>
      </c>
      <c r="D93" s="1">
        <v>100.0</v>
      </c>
      <c r="E93" s="1">
        <v>80.0</v>
      </c>
      <c r="F93" s="1" t="s">
        <v>278</v>
      </c>
      <c r="G93" s="6">
        <v>43686.0</v>
      </c>
      <c r="H93" s="1" t="s">
        <v>279</v>
      </c>
    </row>
    <row r="94" ht="15.75" customHeight="1"/>
    <row r="95" ht="15.75" customHeight="1">
      <c r="A95" s="1" t="s">
        <v>261</v>
      </c>
      <c r="D95" s="1" t="s">
        <v>262</v>
      </c>
    </row>
    <row r="96" ht="15.75" customHeight="1">
      <c r="A96" s="1" t="s">
        <v>280</v>
      </c>
    </row>
    <row r="97" ht="15.75" customHeight="1">
      <c r="A97" s="1" t="s">
        <v>264</v>
      </c>
      <c r="B97" s="1">
        <v>67.47715</v>
      </c>
      <c r="C97" s="1">
        <v>113.77354</v>
      </c>
    </row>
    <row r="98" ht="15.75" customHeight="1">
      <c r="A98" s="1" t="s">
        <v>266</v>
      </c>
      <c r="B98" s="1" t="s">
        <v>267</v>
      </c>
      <c r="C98" s="1" t="s">
        <v>110</v>
      </c>
      <c r="D98" s="1" t="s">
        <v>112</v>
      </c>
      <c r="E98" s="1" t="s">
        <v>113</v>
      </c>
      <c r="F98" s="1" t="s">
        <v>268</v>
      </c>
      <c r="G98" s="1" t="s">
        <v>269</v>
      </c>
      <c r="H98" s="1" t="s">
        <v>270</v>
      </c>
    </row>
    <row r="99" ht="15.75" customHeight="1">
      <c r="A99" s="1">
        <v>0.0</v>
      </c>
      <c r="B99" s="1">
        <v>2.0</v>
      </c>
      <c r="C99" s="1">
        <f t="shared" ref="C99:C102" si="3">(B99-A99)*100</f>
        <v>200</v>
      </c>
      <c r="D99" s="1">
        <v>2.0</v>
      </c>
      <c r="E99" s="1">
        <v>98.0</v>
      </c>
      <c r="F99" s="1">
        <v>303.0</v>
      </c>
      <c r="G99" s="1">
        <v>1.0</v>
      </c>
      <c r="H99" s="1" t="s">
        <v>281</v>
      </c>
    </row>
    <row r="100" ht="15.75" customHeight="1">
      <c r="A100" s="1">
        <f t="shared" ref="A100:A102" si="4">B99</f>
        <v>2</v>
      </c>
      <c r="B100" s="1">
        <v>5.0</v>
      </c>
      <c r="C100" s="1">
        <f t="shared" si="3"/>
        <v>300</v>
      </c>
      <c r="D100" s="1">
        <v>8.0</v>
      </c>
      <c r="E100" s="1">
        <v>50.0</v>
      </c>
      <c r="F100" s="1" t="s">
        <v>282</v>
      </c>
      <c r="G100" s="1">
        <v>2.0</v>
      </c>
      <c r="H100" s="1" t="s">
        <v>283</v>
      </c>
    </row>
    <row r="101" ht="15.75" customHeight="1">
      <c r="A101" s="1">
        <f t="shared" si="4"/>
        <v>5</v>
      </c>
      <c r="B101" s="1">
        <v>9.0</v>
      </c>
      <c r="C101" s="1">
        <f t="shared" si="3"/>
        <v>400</v>
      </c>
      <c r="D101" s="1">
        <v>65.0</v>
      </c>
      <c r="E101" s="1">
        <v>90.0</v>
      </c>
      <c r="F101" s="1" t="s">
        <v>284</v>
      </c>
      <c r="G101" s="1" t="s">
        <v>285</v>
      </c>
      <c r="H101" s="1" t="s">
        <v>286</v>
      </c>
    </row>
    <row r="102" ht="15.75" customHeight="1">
      <c r="A102" s="1">
        <f t="shared" si="4"/>
        <v>9</v>
      </c>
      <c r="B102" s="1">
        <v>11.5</v>
      </c>
      <c r="C102" s="1">
        <f t="shared" si="3"/>
        <v>250</v>
      </c>
      <c r="D102" s="1">
        <v>33.0</v>
      </c>
      <c r="E102" s="1">
        <v>40.0</v>
      </c>
      <c r="F102" s="1" t="s">
        <v>287</v>
      </c>
      <c r="G102" s="1" t="s">
        <v>288</v>
      </c>
      <c r="H102" s="1" t="s">
        <v>289</v>
      </c>
    </row>
    <row r="103" ht="15.75" customHeight="1"/>
    <row r="104" ht="15.75" customHeight="1">
      <c r="A104" s="1" t="s">
        <v>290</v>
      </c>
    </row>
    <row r="105" ht="15.75" customHeight="1">
      <c r="A105" s="1" t="s">
        <v>2</v>
      </c>
      <c r="C105" s="1" t="s">
        <v>291</v>
      </c>
      <c r="D105" s="1" t="s">
        <v>292</v>
      </c>
      <c r="E105" s="1" t="s">
        <v>293</v>
      </c>
      <c r="F105" s="1" t="s">
        <v>294</v>
      </c>
      <c r="G105" s="1" t="s">
        <v>9</v>
      </c>
    </row>
    <row r="106" ht="15.75" customHeight="1">
      <c r="A106" s="1">
        <v>67.47732</v>
      </c>
      <c r="B106" s="1">
        <v>13.77349</v>
      </c>
      <c r="C106" s="1">
        <v>55.0</v>
      </c>
      <c r="D106" s="1">
        <v>3.4</v>
      </c>
      <c r="E106" s="1">
        <v>50.0</v>
      </c>
      <c r="G106" s="1" t="s">
        <v>263</v>
      </c>
    </row>
    <row r="107" ht="15.75" customHeight="1">
      <c r="A107" s="1">
        <v>67.47727</v>
      </c>
      <c r="B107" s="1">
        <v>133.77342</v>
      </c>
      <c r="C107" s="1">
        <v>60.0</v>
      </c>
      <c r="D107" s="1">
        <v>1.73</v>
      </c>
      <c r="E107" s="1">
        <v>51.0</v>
      </c>
      <c r="F107" s="1">
        <v>290.0</v>
      </c>
    </row>
    <row r="108" ht="15.75" customHeight="1">
      <c r="A108" s="1">
        <v>67.47721</v>
      </c>
      <c r="B108" s="1">
        <v>133.77345</v>
      </c>
      <c r="C108" s="1">
        <v>30.0</v>
      </c>
      <c r="D108" s="1">
        <v>3.0</v>
      </c>
      <c r="E108" s="1">
        <v>6.0</v>
      </c>
      <c r="F108" s="1" t="s">
        <v>295</v>
      </c>
    </row>
    <row r="109" ht="15.75" customHeight="1">
      <c r="A109" s="1">
        <v>67.4772</v>
      </c>
      <c r="B109" s="1">
        <v>133.7734</v>
      </c>
      <c r="C109" s="1">
        <v>40.0</v>
      </c>
      <c r="D109" s="1">
        <v>4.1</v>
      </c>
      <c r="E109" s="1">
        <v>54.0</v>
      </c>
      <c r="F109" s="1" t="s">
        <v>296</v>
      </c>
    </row>
    <row r="110" ht="15.75" customHeight="1"/>
    <row r="111" ht="15.75" customHeight="1">
      <c r="A111" s="1" t="s">
        <v>297</v>
      </c>
    </row>
    <row r="112" ht="15.75" customHeight="1">
      <c r="A112" s="1" t="s">
        <v>298</v>
      </c>
      <c r="B112" s="1" t="s">
        <v>299</v>
      </c>
      <c r="C112" s="1" t="s">
        <v>300</v>
      </c>
      <c r="D112" s="1" t="s">
        <v>301</v>
      </c>
      <c r="E112" s="1" t="s">
        <v>302</v>
      </c>
      <c r="F112" s="1" t="s">
        <v>301</v>
      </c>
      <c r="G112" s="1" t="s">
        <v>303</v>
      </c>
      <c r="H112" s="1" t="s">
        <v>304</v>
      </c>
      <c r="I112" s="1" t="s">
        <v>39</v>
      </c>
      <c r="J112" s="1" t="s">
        <v>305</v>
      </c>
      <c r="K112" s="1" t="s">
        <v>306</v>
      </c>
      <c r="L112" s="1" t="s">
        <v>307</v>
      </c>
      <c r="M112" s="1" t="s">
        <v>88</v>
      </c>
      <c r="N112" s="1" t="s">
        <v>308</v>
      </c>
    </row>
    <row r="113" ht="15.75" customHeight="1">
      <c r="A113" s="1">
        <v>1.0</v>
      </c>
      <c r="B113" s="1">
        <v>1.0</v>
      </c>
      <c r="C113" s="1">
        <v>1.1</v>
      </c>
      <c r="D113" s="1" t="s">
        <v>309</v>
      </c>
      <c r="E113" s="1">
        <v>15.0</v>
      </c>
      <c r="F113" s="1" t="s">
        <v>309</v>
      </c>
      <c r="G113" s="1">
        <v>0.81</v>
      </c>
      <c r="H113" s="1" t="s">
        <v>29</v>
      </c>
      <c r="I113" s="1">
        <v>1.0</v>
      </c>
      <c r="J113" s="1">
        <v>2.0</v>
      </c>
      <c r="K113" s="1">
        <v>3.0</v>
      </c>
      <c r="L113" s="1" t="s">
        <v>310</v>
      </c>
      <c r="M113" s="1">
        <f>180-15</f>
        <v>165</v>
      </c>
      <c r="N113" s="1">
        <v>0.0</v>
      </c>
    </row>
    <row r="114" ht="15.75" customHeight="1">
      <c r="A114" s="1">
        <v>1.0</v>
      </c>
      <c r="B114" s="1">
        <v>2.0</v>
      </c>
      <c r="C114" s="1">
        <v>7.0</v>
      </c>
      <c r="D114" s="1" t="s">
        <v>309</v>
      </c>
      <c r="E114" s="1">
        <v>10.0</v>
      </c>
      <c r="F114" s="1" t="s">
        <v>309</v>
      </c>
      <c r="G114" s="1">
        <v>2.82</v>
      </c>
      <c r="H114" s="1" t="s">
        <v>29</v>
      </c>
      <c r="I114" s="1">
        <v>1.0</v>
      </c>
      <c r="J114" s="1">
        <v>3.0</v>
      </c>
      <c r="K114" s="1">
        <v>3.0</v>
      </c>
      <c r="L114" s="1" t="s">
        <v>311</v>
      </c>
      <c r="M114" s="1">
        <f>180-10</f>
        <v>170</v>
      </c>
      <c r="N114" s="1">
        <v>0.0</v>
      </c>
    </row>
    <row r="115" ht="15.75" customHeight="1">
      <c r="A115" s="1">
        <v>1.0</v>
      </c>
      <c r="B115" s="1">
        <v>3.0</v>
      </c>
      <c r="C115" s="1">
        <v>9.0</v>
      </c>
      <c r="D115" s="1" t="s">
        <v>309</v>
      </c>
      <c r="E115" s="1">
        <v>13.0</v>
      </c>
      <c r="F115" s="1" t="s">
        <v>309</v>
      </c>
      <c r="G115" s="1">
        <v>3.9</v>
      </c>
      <c r="H115" s="1" t="s">
        <v>39</v>
      </c>
      <c r="I115" s="1">
        <v>1.0</v>
      </c>
      <c r="J115" s="1">
        <v>4.0</v>
      </c>
      <c r="K115" s="1">
        <v>4.0</v>
      </c>
      <c r="L115" s="1" t="s">
        <v>312</v>
      </c>
      <c r="M115" s="1">
        <f>180-32</f>
        <v>148</v>
      </c>
      <c r="N115" s="1">
        <v>0.0</v>
      </c>
    </row>
    <row r="116" ht="15.75" customHeight="1">
      <c r="A116" s="1">
        <v>1.0</v>
      </c>
      <c r="B116" s="1">
        <v>4.0</v>
      </c>
      <c r="C116" s="1">
        <v>9.0</v>
      </c>
      <c r="D116" s="1" t="s">
        <v>309</v>
      </c>
      <c r="E116" s="1">
        <v>14.0</v>
      </c>
      <c r="F116" s="1" t="s">
        <v>313</v>
      </c>
      <c r="G116" s="1">
        <v>1.9</v>
      </c>
      <c r="H116" s="1" t="s">
        <v>29</v>
      </c>
      <c r="I116" s="1">
        <v>1.0</v>
      </c>
      <c r="J116" s="1">
        <v>4.0</v>
      </c>
      <c r="K116" s="1">
        <v>4.0</v>
      </c>
      <c r="L116" s="1" t="s">
        <v>314</v>
      </c>
      <c r="M116" s="1">
        <f>180-35</f>
        <v>145</v>
      </c>
      <c r="N116" s="1">
        <v>0.0</v>
      </c>
    </row>
    <row r="117" ht="15.75" customHeight="1">
      <c r="A117" s="1">
        <v>1.0</v>
      </c>
      <c r="B117" s="1">
        <v>5.0</v>
      </c>
      <c r="C117" s="1">
        <v>12.0</v>
      </c>
      <c r="D117" s="1" t="s">
        <v>309</v>
      </c>
      <c r="E117" s="1">
        <v>20.0</v>
      </c>
      <c r="F117" s="1" t="s">
        <v>309</v>
      </c>
      <c r="G117" s="1">
        <v>4.0</v>
      </c>
      <c r="H117" s="1" t="s">
        <v>29</v>
      </c>
      <c r="I117" s="1">
        <v>2.0</v>
      </c>
      <c r="J117" s="1">
        <v>4.0</v>
      </c>
      <c r="K117" s="1">
        <v>3.0</v>
      </c>
      <c r="L117" s="1" t="s">
        <v>30</v>
      </c>
      <c r="M117" s="1">
        <v>180.0</v>
      </c>
      <c r="N117" s="1" t="s">
        <v>315</v>
      </c>
    </row>
    <row r="118" ht="15.75" customHeight="1">
      <c r="A118" s="1">
        <v>1.0</v>
      </c>
      <c r="B118" s="1">
        <v>6.0</v>
      </c>
      <c r="C118" s="1">
        <v>4.0</v>
      </c>
      <c r="D118" s="1" t="s">
        <v>316</v>
      </c>
      <c r="E118" s="1">
        <v>12.0</v>
      </c>
      <c r="F118" s="1" t="s">
        <v>309</v>
      </c>
      <c r="G118" s="1">
        <v>1.5</v>
      </c>
      <c r="H118" s="1" t="s">
        <v>39</v>
      </c>
      <c r="I118" s="1">
        <v>1.0</v>
      </c>
      <c r="J118" s="1">
        <v>2.0</v>
      </c>
      <c r="K118" s="1">
        <v>2.0</v>
      </c>
      <c r="L118" s="1" t="s">
        <v>317</v>
      </c>
      <c r="M118" s="1">
        <f>360-28</f>
        <v>332</v>
      </c>
      <c r="N118" s="1">
        <v>0.0</v>
      </c>
    </row>
    <row r="119" ht="15.75" customHeight="1">
      <c r="A119" s="1">
        <v>1.0</v>
      </c>
      <c r="B119" s="1">
        <v>7.0</v>
      </c>
      <c r="C119" s="1">
        <v>9.0</v>
      </c>
      <c r="D119" s="1" t="s">
        <v>309</v>
      </c>
      <c r="E119" s="1">
        <v>10.0</v>
      </c>
      <c r="F119" s="1" t="s">
        <v>309</v>
      </c>
      <c r="G119" s="1">
        <v>2.45</v>
      </c>
      <c r="H119" s="1" t="s">
        <v>39</v>
      </c>
      <c r="I119" s="1">
        <v>1.0</v>
      </c>
      <c r="J119" s="1">
        <v>4.0</v>
      </c>
      <c r="K119" s="1">
        <v>3.0</v>
      </c>
      <c r="L119" s="1" t="s">
        <v>318</v>
      </c>
      <c r="M119" s="1">
        <f>180-5</f>
        <v>175</v>
      </c>
      <c r="N119" s="1" t="s">
        <v>319</v>
      </c>
    </row>
    <row r="120" ht="15.75" customHeight="1">
      <c r="A120" s="1">
        <v>1.0</v>
      </c>
      <c r="B120" s="1">
        <v>8.0</v>
      </c>
      <c r="C120" s="1">
        <v>14.0</v>
      </c>
      <c r="D120" s="1" t="s">
        <v>309</v>
      </c>
      <c r="E120" s="1">
        <v>15.0</v>
      </c>
      <c r="F120" s="1" t="s">
        <v>309</v>
      </c>
      <c r="G120" s="1">
        <v>1.1</v>
      </c>
      <c r="H120" s="1" t="s">
        <v>29</v>
      </c>
      <c r="I120" s="1">
        <v>1.0</v>
      </c>
      <c r="J120" s="1">
        <v>4.0</v>
      </c>
      <c r="K120" s="1">
        <v>3.0</v>
      </c>
      <c r="L120" s="1" t="s">
        <v>320</v>
      </c>
      <c r="M120" s="1">
        <f>180+3</f>
        <v>183</v>
      </c>
      <c r="N120" s="1" t="s">
        <v>321</v>
      </c>
    </row>
    <row r="121" ht="15.75" customHeight="1">
      <c r="A121" s="1">
        <v>1.0</v>
      </c>
      <c r="B121" s="1">
        <v>9.0</v>
      </c>
      <c r="C121" s="1">
        <v>17.0</v>
      </c>
      <c r="D121" s="1" t="s">
        <v>309</v>
      </c>
      <c r="E121" s="1">
        <v>21.0</v>
      </c>
      <c r="F121" s="1" t="s">
        <v>309</v>
      </c>
      <c r="G121" s="1">
        <v>1.45</v>
      </c>
      <c r="H121" s="1" t="s">
        <v>39</v>
      </c>
      <c r="I121" s="1">
        <v>1.0</v>
      </c>
      <c r="J121" s="1">
        <v>4.0</v>
      </c>
      <c r="K121" s="1">
        <v>4.0</v>
      </c>
      <c r="L121" s="1" t="s">
        <v>322</v>
      </c>
      <c r="M121" s="1">
        <f>360-14</f>
        <v>346</v>
      </c>
      <c r="N121" s="1" t="s">
        <v>323</v>
      </c>
    </row>
    <row r="122" ht="15.75" customHeight="1">
      <c r="A122" s="1">
        <v>2.0</v>
      </c>
      <c r="B122" s="1">
        <v>1.0</v>
      </c>
      <c r="C122" s="1">
        <v>8.0</v>
      </c>
      <c r="D122" s="1" t="s">
        <v>309</v>
      </c>
      <c r="E122" s="1">
        <v>10.0</v>
      </c>
      <c r="F122" s="1" t="s">
        <v>309</v>
      </c>
      <c r="G122" s="1">
        <v>0.87</v>
      </c>
      <c r="I122" s="1">
        <v>3.0</v>
      </c>
      <c r="J122" s="1">
        <v>4.0</v>
      </c>
      <c r="K122" s="1">
        <v>4.0</v>
      </c>
      <c r="L122" s="1" t="s">
        <v>49</v>
      </c>
      <c r="M122" s="1">
        <f>360-5</f>
        <v>355</v>
      </c>
      <c r="N122" s="1">
        <v>0.0</v>
      </c>
    </row>
    <row r="123" ht="15.75" customHeight="1">
      <c r="A123" s="1">
        <v>2.0</v>
      </c>
      <c r="B123" s="1">
        <v>2.0</v>
      </c>
      <c r="C123" s="1">
        <v>15.0</v>
      </c>
      <c r="D123" s="1" t="s">
        <v>309</v>
      </c>
      <c r="E123" s="1">
        <v>18.0</v>
      </c>
      <c r="F123" s="1" t="s">
        <v>309</v>
      </c>
      <c r="G123" s="1">
        <v>1.9</v>
      </c>
      <c r="H123" s="1" t="s">
        <v>39</v>
      </c>
      <c r="I123" s="1">
        <v>1.0</v>
      </c>
      <c r="J123" s="1">
        <v>4.0</v>
      </c>
      <c r="K123" s="1">
        <v>3.0</v>
      </c>
      <c r="L123" s="1" t="s">
        <v>324</v>
      </c>
      <c r="M123" s="1">
        <f>360+62</f>
        <v>422</v>
      </c>
      <c r="N123" s="1">
        <v>0.0</v>
      </c>
    </row>
    <row r="124" ht="15.75" customHeight="1">
      <c r="A124" s="1">
        <v>2.0</v>
      </c>
      <c r="B124" s="1">
        <v>3.0</v>
      </c>
      <c r="C124" s="1">
        <v>25.0</v>
      </c>
      <c r="D124" s="1" t="s">
        <v>309</v>
      </c>
      <c r="E124" s="1">
        <v>39.0</v>
      </c>
      <c r="F124" s="1" t="s">
        <v>313</v>
      </c>
      <c r="G124" s="1">
        <v>7.0</v>
      </c>
      <c r="H124" s="1" t="s">
        <v>29</v>
      </c>
      <c r="I124" s="1">
        <v>1.0</v>
      </c>
      <c r="J124" s="1">
        <v>3.0</v>
      </c>
      <c r="K124" s="1">
        <v>3.0</v>
      </c>
      <c r="L124" s="1" t="s">
        <v>30</v>
      </c>
      <c r="M124" s="1">
        <v>180.0</v>
      </c>
      <c r="N124" s="1">
        <v>0.0</v>
      </c>
    </row>
    <row r="125" ht="15.75" customHeight="1">
      <c r="A125" s="1">
        <v>2.0</v>
      </c>
      <c r="B125" s="1">
        <v>4.0</v>
      </c>
      <c r="C125" s="1">
        <v>14.0</v>
      </c>
      <c r="D125" s="1" t="s">
        <v>316</v>
      </c>
      <c r="E125" s="1">
        <v>11.0</v>
      </c>
      <c r="F125" s="1" t="s">
        <v>309</v>
      </c>
      <c r="G125" s="1">
        <v>4.4</v>
      </c>
      <c r="H125" s="1" t="s">
        <v>39</v>
      </c>
      <c r="I125" s="1">
        <v>1.0</v>
      </c>
      <c r="J125" s="1">
        <v>3.0</v>
      </c>
      <c r="K125" s="1">
        <v>2.0</v>
      </c>
      <c r="L125" s="1" t="s">
        <v>325</v>
      </c>
      <c r="M125" s="1">
        <v>4.0</v>
      </c>
      <c r="N125" s="1" t="s">
        <v>326</v>
      </c>
    </row>
    <row r="126" ht="15.75" customHeight="1">
      <c r="A126" s="1">
        <v>2.0</v>
      </c>
      <c r="B126" s="1">
        <v>5.0</v>
      </c>
      <c r="C126" s="1">
        <v>12.0</v>
      </c>
      <c r="D126" s="1" t="s">
        <v>309</v>
      </c>
      <c r="E126" s="1">
        <v>16.0</v>
      </c>
      <c r="F126" s="1" t="s">
        <v>313</v>
      </c>
      <c r="G126" s="1">
        <v>2.9</v>
      </c>
      <c r="H126" s="1" t="s">
        <v>29</v>
      </c>
      <c r="I126" s="1">
        <v>2.0</v>
      </c>
      <c r="J126" s="1">
        <v>4.0</v>
      </c>
      <c r="K126" s="1">
        <v>4.0</v>
      </c>
      <c r="L126" s="1" t="s">
        <v>327</v>
      </c>
      <c r="M126" s="1">
        <f>180+12</f>
        <v>192</v>
      </c>
      <c r="N126" s="1" t="s">
        <v>328</v>
      </c>
    </row>
    <row r="127" ht="15.75" customHeight="1">
      <c r="A127" s="1">
        <v>2.0</v>
      </c>
      <c r="B127" s="1">
        <v>6.0</v>
      </c>
      <c r="C127" s="1">
        <v>9.0</v>
      </c>
      <c r="D127" s="1" t="s">
        <v>309</v>
      </c>
      <c r="E127" s="1">
        <v>30.0</v>
      </c>
      <c r="F127" s="1" t="s">
        <v>309</v>
      </c>
      <c r="G127" s="1">
        <v>3.4</v>
      </c>
      <c r="H127" s="1" t="s">
        <v>29</v>
      </c>
      <c r="I127" s="1">
        <v>1.0</v>
      </c>
      <c r="J127" s="1">
        <v>3.0</v>
      </c>
      <c r="K127" s="1">
        <v>4.0</v>
      </c>
    </row>
    <row r="128" ht="15.75" customHeight="1">
      <c r="A128" s="1">
        <v>2.0</v>
      </c>
      <c r="B128" s="1">
        <v>7.0</v>
      </c>
      <c r="C128" s="1">
        <v>13.0</v>
      </c>
      <c r="D128" s="1" t="s">
        <v>309</v>
      </c>
      <c r="E128" s="1">
        <v>15.0</v>
      </c>
      <c r="F128" s="1" t="s">
        <v>309</v>
      </c>
      <c r="G128" s="1">
        <v>3.5</v>
      </c>
      <c r="H128" s="1" t="s">
        <v>39</v>
      </c>
      <c r="I128" s="1">
        <v>2.0</v>
      </c>
      <c r="J128" s="1">
        <v>4.0</v>
      </c>
      <c r="K128" s="1">
        <v>4.0</v>
      </c>
      <c r="L128" s="1" t="s">
        <v>329</v>
      </c>
      <c r="M128" s="1">
        <v>35.0</v>
      </c>
      <c r="N128" s="1">
        <v>0.0</v>
      </c>
    </row>
    <row r="129" ht="15.75" customHeight="1">
      <c r="A129" s="1">
        <v>2.0</v>
      </c>
      <c r="B129" s="1">
        <v>8.0</v>
      </c>
      <c r="C129" s="1">
        <v>22.0</v>
      </c>
      <c r="D129" s="1" t="s">
        <v>309</v>
      </c>
      <c r="E129" s="1">
        <v>23.5</v>
      </c>
      <c r="F129" s="1" t="s">
        <v>309</v>
      </c>
      <c r="G129" s="1">
        <v>2.17</v>
      </c>
      <c r="H129" s="1" t="s">
        <v>29</v>
      </c>
      <c r="I129" s="1">
        <v>2.0</v>
      </c>
      <c r="J129" s="1">
        <v>4.0</v>
      </c>
      <c r="K129" s="1">
        <v>3.0</v>
      </c>
      <c r="L129" s="1" t="s">
        <v>330</v>
      </c>
      <c r="M129" s="1">
        <v>15.0</v>
      </c>
      <c r="N129" s="1" t="s">
        <v>326</v>
      </c>
    </row>
    <row r="130" ht="15.75" customHeight="1"/>
    <row r="131" ht="15.75" customHeight="1">
      <c r="A131" s="1" t="s">
        <v>331</v>
      </c>
      <c r="C131" s="1" t="s">
        <v>332</v>
      </c>
      <c r="D131" s="1" t="s">
        <v>333</v>
      </c>
    </row>
    <row r="132" ht="15.75" customHeight="1">
      <c r="A132" s="1" t="s">
        <v>334</v>
      </c>
      <c r="D132" s="1" t="s">
        <v>335</v>
      </c>
    </row>
    <row r="133" ht="15.75" customHeight="1">
      <c r="A133" s="1" t="s">
        <v>336</v>
      </c>
    </row>
    <row r="134" ht="15.75" customHeight="1">
      <c r="A134" s="1" t="s">
        <v>337</v>
      </c>
    </row>
    <row r="135" ht="15.75" customHeight="1">
      <c r="A135" s="1" t="s">
        <v>338</v>
      </c>
    </row>
    <row r="136" ht="15.75" customHeight="1">
      <c r="A136" s="1" t="s">
        <v>339</v>
      </c>
    </row>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14.38"/>
  </cols>
  <sheetData>
    <row r="1" ht="15.75" customHeight="1">
      <c r="A1" s="1" t="s">
        <v>340</v>
      </c>
      <c r="B1" s="1" t="s">
        <v>341</v>
      </c>
    </row>
    <row r="2" ht="15.75" customHeight="1">
      <c r="D2" s="1" t="s">
        <v>342</v>
      </c>
    </row>
    <row r="3" ht="15.75" customHeight="1">
      <c r="A3" s="1" t="s">
        <v>2</v>
      </c>
      <c r="B3" s="1" t="s">
        <v>343</v>
      </c>
      <c r="C3" s="1">
        <v>133.762464</v>
      </c>
      <c r="D3" s="1" t="s">
        <v>344</v>
      </c>
      <c r="E3" s="1" t="s">
        <v>345</v>
      </c>
    </row>
    <row r="4" ht="15.75" customHeight="1">
      <c r="E4" s="1" t="s">
        <v>346</v>
      </c>
    </row>
    <row r="5" ht="15.75" customHeight="1">
      <c r="E5" s="1" t="s">
        <v>347</v>
      </c>
    </row>
    <row r="6" ht="15.75" customHeight="1">
      <c r="E6" s="1" t="s">
        <v>348</v>
      </c>
    </row>
    <row r="7" ht="15.75" customHeight="1">
      <c r="E7" s="1" t="s">
        <v>349</v>
      </c>
    </row>
    <row r="8" ht="15.75" customHeight="1"/>
    <row r="9" ht="15.75" customHeight="1"/>
    <row r="10" ht="15.75" customHeight="1"/>
    <row r="11" ht="15.75" customHeight="1"/>
    <row r="12" ht="15.75" customHeight="1">
      <c r="A12" s="1" t="s">
        <v>77</v>
      </c>
      <c r="B12" s="1" t="s">
        <v>7</v>
      </c>
      <c r="C12" s="1" t="s">
        <v>8</v>
      </c>
      <c r="D12" s="1" t="s">
        <v>2</v>
      </c>
      <c r="F12" s="1" t="s">
        <v>9</v>
      </c>
    </row>
    <row r="13" ht="15.75" customHeight="1">
      <c r="A13" s="1" t="s">
        <v>10</v>
      </c>
      <c r="D13" s="1" t="s">
        <v>343</v>
      </c>
      <c r="E13" s="1">
        <v>133.762464</v>
      </c>
      <c r="F13" s="1" t="s">
        <v>350</v>
      </c>
    </row>
    <row r="14" ht="15.75" customHeight="1">
      <c r="A14" s="1" t="s">
        <v>163</v>
      </c>
      <c r="B14" s="1">
        <v>5.0</v>
      </c>
      <c r="C14" s="1">
        <v>0.27</v>
      </c>
      <c r="D14" s="1" t="s">
        <v>343</v>
      </c>
      <c r="E14" s="1">
        <v>133.762464</v>
      </c>
      <c r="F14" s="1" t="s">
        <v>351</v>
      </c>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14.38"/>
  </cols>
  <sheetData>
    <row r="1" ht="15.75" customHeight="1">
      <c r="A1" s="1" t="s">
        <v>352</v>
      </c>
      <c r="B1" s="1" t="s">
        <v>353</v>
      </c>
      <c r="D1" s="1" t="s">
        <v>354</v>
      </c>
    </row>
    <row r="2" ht="15.75" customHeight="1">
      <c r="G2" s="1" t="s">
        <v>63</v>
      </c>
      <c r="H2" s="1" t="s">
        <v>355</v>
      </c>
    </row>
    <row r="3" ht="15.75" customHeight="1">
      <c r="A3" s="1" t="s">
        <v>2</v>
      </c>
      <c r="B3" s="1">
        <v>67.45583</v>
      </c>
      <c r="C3" s="1">
        <v>133.75549</v>
      </c>
      <c r="G3" s="1" t="s">
        <v>16</v>
      </c>
      <c r="H3" s="1" t="s">
        <v>356</v>
      </c>
    </row>
    <row r="4" ht="15.75" customHeight="1">
      <c r="B4" s="1">
        <v>67.45589</v>
      </c>
      <c r="C4" s="1">
        <v>133.75366</v>
      </c>
      <c r="D4" s="1" t="s">
        <v>357</v>
      </c>
    </row>
    <row r="5" ht="15.75" customHeight="1">
      <c r="B5" s="1">
        <v>67.45579</v>
      </c>
      <c r="C5" s="1">
        <v>113.75453</v>
      </c>
      <c r="D5" s="1" t="s">
        <v>358</v>
      </c>
    </row>
    <row r="6" ht="15.75" customHeight="1"/>
    <row r="7" ht="15.75" customHeight="1">
      <c r="A7" s="1" t="s">
        <v>359</v>
      </c>
    </row>
    <row r="8" ht="15.75" customHeight="1">
      <c r="A8" s="1" t="s">
        <v>7</v>
      </c>
      <c r="B8" s="1" t="s">
        <v>360</v>
      </c>
      <c r="C8" s="1" t="s">
        <v>361</v>
      </c>
      <c r="D8" s="1" t="s">
        <v>9</v>
      </c>
    </row>
    <row r="9" ht="15.75" customHeight="1">
      <c r="A9" s="1">
        <v>1.7</v>
      </c>
      <c r="B9" s="1">
        <v>81.0</v>
      </c>
    </row>
    <row r="10" ht="15.75" customHeight="1">
      <c r="A10" s="1">
        <v>3.1</v>
      </c>
      <c r="B10" s="1">
        <v>10.2</v>
      </c>
      <c r="C10" s="1">
        <v>0.8</v>
      </c>
      <c r="D10" s="1" t="s">
        <v>362</v>
      </c>
    </row>
    <row r="11" ht="15.75" customHeight="1">
      <c r="A11" s="1">
        <v>4.0</v>
      </c>
      <c r="B11" s="1">
        <v>34.0</v>
      </c>
      <c r="C11" s="1">
        <v>3.7</v>
      </c>
      <c r="D11" s="1" t="s">
        <v>363</v>
      </c>
    </row>
    <row r="12" ht="15.75" customHeight="1">
      <c r="A12" s="1">
        <v>1.5</v>
      </c>
      <c r="B12" s="1">
        <v>16.9</v>
      </c>
    </row>
    <row r="13" ht="15.75" customHeight="1">
      <c r="A13" s="1">
        <v>1.4</v>
      </c>
      <c r="B13" s="1">
        <v>8.3</v>
      </c>
      <c r="D13" s="1" t="s">
        <v>364</v>
      </c>
    </row>
    <row r="14" ht="15.75" customHeight="1">
      <c r="A14" s="1">
        <v>2.8</v>
      </c>
      <c r="B14" s="1">
        <v>8.6</v>
      </c>
      <c r="C14" s="1">
        <v>1.6</v>
      </c>
      <c r="D14" s="1" t="s">
        <v>365</v>
      </c>
    </row>
    <row r="15" ht="15.75" customHeight="1">
      <c r="A15" s="1">
        <v>1.4</v>
      </c>
      <c r="B15" s="1">
        <v>5.7</v>
      </c>
    </row>
    <row r="16" ht="15.75" customHeight="1">
      <c r="A16" s="1">
        <v>0.5</v>
      </c>
      <c r="B16" s="1">
        <v>15.6</v>
      </c>
    </row>
    <row r="17" ht="15.75" customHeight="1">
      <c r="A17" s="1">
        <v>1.5</v>
      </c>
      <c r="B17" s="1">
        <v>8.9</v>
      </c>
      <c r="C17" s="1">
        <v>0.5</v>
      </c>
      <c r="D17" s="1" t="s">
        <v>366</v>
      </c>
    </row>
    <row r="18" ht="15.75" customHeight="1">
      <c r="A18" s="1">
        <v>4.0</v>
      </c>
      <c r="B18" s="1">
        <v>5.0</v>
      </c>
      <c r="C18" s="1">
        <v>0.3</v>
      </c>
      <c r="D18" s="1" t="s">
        <v>362</v>
      </c>
    </row>
    <row r="19" ht="15.75" customHeight="1">
      <c r="A19" s="1">
        <v>0.6</v>
      </c>
      <c r="B19" s="1">
        <v>6.7</v>
      </c>
    </row>
    <row r="20" ht="15.75" customHeight="1">
      <c r="A20" s="1">
        <v>1.7</v>
      </c>
      <c r="B20" s="1">
        <v>17.0</v>
      </c>
    </row>
    <row r="21" ht="15.75" customHeight="1">
      <c r="A21" s="1">
        <v>4.0</v>
      </c>
      <c r="B21" s="1">
        <v>140.0</v>
      </c>
      <c r="D21" s="1" t="s">
        <v>367</v>
      </c>
    </row>
    <row r="22" ht="15.75" customHeight="1">
      <c r="A22" s="1">
        <v>4.7</v>
      </c>
      <c r="B22" s="1">
        <v>68.0</v>
      </c>
      <c r="D22" s="1" t="s">
        <v>368</v>
      </c>
    </row>
    <row r="23" ht="15.75" customHeight="1">
      <c r="A23" s="1">
        <v>2.0</v>
      </c>
      <c r="B23" s="1">
        <v>103.0</v>
      </c>
    </row>
    <row r="24" ht="15.75" customHeight="1">
      <c r="A24" s="1">
        <v>2.0</v>
      </c>
      <c r="B24" s="1">
        <v>23.0</v>
      </c>
      <c r="D24" s="1" t="s">
        <v>369</v>
      </c>
    </row>
    <row r="25" ht="15.75" customHeight="1">
      <c r="A25" s="1">
        <v>1.7</v>
      </c>
      <c r="B25" s="1">
        <v>7.0</v>
      </c>
      <c r="C25" s="1">
        <v>4.8</v>
      </c>
      <c r="D25" s="1" t="s">
        <v>362</v>
      </c>
    </row>
    <row r="26" ht="15.75" customHeight="1">
      <c r="A26" s="1">
        <v>4.3</v>
      </c>
      <c r="B26" s="1">
        <v>15.0</v>
      </c>
      <c r="C26" s="1">
        <v>1.5</v>
      </c>
      <c r="D26" s="1" t="s">
        <v>362</v>
      </c>
    </row>
    <row r="27" ht="15.75" customHeight="1">
      <c r="A27" s="1">
        <v>3.6</v>
      </c>
      <c r="B27" s="1">
        <v>10.0</v>
      </c>
      <c r="C27" s="1">
        <v>1.8</v>
      </c>
      <c r="D27" s="1" t="s">
        <v>362</v>
      </c>
    </row>
    <row r="28" ht="15.75" customHeight="1">
      <c r="A28" s="1">
        <v>1.8</v>
      </c>
      <c r="B28" s="1">
        <v>45.0</v>
      </c>
    </row>
    <row r="29" ht="15.75" customHeight="1">
      <c r="A29" s="1">
        <v>0.7</v>
      </c>
      <c r="B29" s="1">
        <v>25.0</v>
      </c>
    </row>
    <row r="30" ht="15.75" customHeight="1">
      <c r="A30" s="1">
        <v>0.3</v>
      </c>
      <c r="B30" s="1">
        <v>7.3</v>
      </c>
    </row>
    <row r="31" ht="15.75" customHeight="1">
      <c r="A31" s="1">
        <v>0.9</v>
      </c>
      <c r="B31" s="1">
        <v>93.0</v>
      </c>
    </row>
    <row r="32" ht="15.75" customHeight="1">
      <c r="A32" s="1">
        <v>0.4</v>
      </c>
      <c r="B32" s="1">
        <v>32.0</v>
      </c>
    </row>
    <row r="33" ht="15.75" customHeight="1">
      <c r="A33" s="1">
        <v>0.8</v>
      </c>
      <c r="B33" s="1">
        <v>64.0</v>
      </c>
    </row>
    <row r="34" ht="15.75" customHeight="1">
      <c r="A34" s="1">
        <v>4.5</v>
      </c>
      <c r="B34" s="1">
        <v>20.0</v>
      </c>
      <c r="C34" s="1">
        <v>1.0</v>
      </c>
      <c r="D34" s="1" t="s">
        <v>363</v>
      </c>
    </row>
    <row r="35" ht="15.75" customHeight="1">
      <c r="A35" s="1">
        <v>3.7</v>
      </c>
      <c r="B35" s="1">
        <v>8.0</v>
      </c>
      <c r="C35" s="1">
        <v>3.5</v>
      </c>
      <c r="D35" s="1" t="s">
        <v>363</v>
      </c>
    </row>
    <row r="36" ht="15.75" customHeight="1">
      <c r="A36" s="1">
        <v>2.0</v>
      </c>
      <c r="B36" s="1">
        <v>7.7</v>
      </c>
      <c r="C36" s="1">
        <v>1.0</v>
      </c>
      <c r="D36" s="1" t="s">
        <v>362</v>
      </c>
    </row>
    <row r="37" ht="15.75" customHeight="1">
      <c r="A37" s="1">
        <v>5.0</v>
      </c>
      <c r="B37" s="1">
        <v>8.0</v>
      </c>
      <c r="C37" s="1">
        <v>2.0</v>
      </c>
      <c r="D37" s="1" t="s">
        <v>362</v>
      </c>
    </row>
    <row r="38" ht="15.75" customHeight="1">
      <c r="A38" s="1">
        <v>2.2</v>
      </c>
      <c r="B38" s="1">
        <v>51.0</v>
      </c>
      <c r="D38" s="1" t="s">
        <v>370</v>
      </c>
    </row>
    <row r="39" ht="15.75" customHeight="1">
      <c r="A39" s="1">
        <v>0.5</v>
      </c>
      <c r="B39" s="1">
        <v>7.8</v>
      </c>
    </row>
    <row r="40" ht="15.75" customHeight="1">
      <c r="A40" s="1">
        <v>1.5</v>
      </c>
      <c r="B40" s="1">
        <v>32.0</v>
      </c>
    </row>
    <row r="41" ht="15.75" customHeight="1">
      <c r="A41" s="1">
        <v>0.5</v>
      </c>
      <c r="B41" s="1">
        <v>5.0</v>
      </c>
    </row>
    <row r="42" ht="15.75" customHeight="1">
      <c r="A42" s="1">
        <v>3.5</v>
      </c>
      <c r="B42" s="1">
        <v>12.0</v>
      </c>
      <c r="C42" s="1">
        <v>1.5</v>
      </c>
      <c r="D42" s="1" t="s">
        <v>362</v>
      </c>
    </row>
    <row r="43" ht="15.75" customHeight="1">
      <c r="A43" s="1">
        <v>3.0</v>
      </c>
      <c r="B43" s="1">
        <v>24.0</v>
      </c>
      <c r="C43" s="1">
        <v>1.8</v>
      </c>
      <c r="D43" s="1" t="s">
        <v>363</v>
      </c>
    </row>
    <row r="44" ht="15.75" customHeight="1">
      <c r="A44" s="1">
        <v>2.5</v>
      </c>
      <c r="B44" s="1">
        <v>79.0</v>
      </c>
    </row>
    <row r="45" ht="15.75" customHeight="1">
      <c r="A45" s="1">
        <v>3.0</v>
      </c>
      <c r="B45" s="1">
        <v>74.0</v>
      </c>
      <c r="D45" s="1" t="s">
        <v>371</v>
      </c>
    </row>
    <row r="46" ht="15.75" customHeight="1">
      <c r="A46" s="1">
        <v>3.0</v>
      </c>
      <c r="B46" s="1">
        <v>11.0</v>
      </c>
      <c r="D46" s="1" t="s">
        <v>364</v>
      </c>
    </row>
    <row r="47" ht="15.75" customHeight="1">
      <c r="A47" s="1">
        <v>1.0</v>
      </c>
      <c r="B47" s="1">
        <v>5.3</v>
      </c>
    </row>
    <row r="48" ht="15.75" customHeight="1">
      <c r="A48" s="1">
        <v>0.2</v>
      </c>
      <c r="B48" s="1">
        <v>14.0</v>
      </c>
    </row>
    <row r="49" ht="15.75" customHeight="1">
      <c r="A49" s="1">
        <v>0.2</v>
      </c>
      <c r="B49" s="1">
        <v>7.8</v>
      </c>
    </row>
    <row r="50" ht="15.75" customHeight="1">
      <c r="A50" s="1">
        <v>1.8</v>
      </c>
      <c r="B50" s="1">
        <v>8.2</v>
      </c>
    </row>
    <row r="51" ht="15.75" customHeight="1">
      <c r="A51" s="1">
        <v>0.9</v>
      </c>
      <c r="B51" s="1">
        <v>113.0</v>
      </c>
      <c r="D51" s="1" t="s">
        <v>372</v>
      </c>
    </row>
    <row r="52" ht="15.75" customHeight="1">
      <c r="A52" s="1">
        <v>6.0</v>
      </c>
      <c r="B52" s="1">
        <v>105.0</v>
      </c>
      <c r="D52" s="1" t="s">
        <v>373</v>
      </c>
    </row>
    <row r="53" ht="15.75" customHeight="1">
      <c r="A53" s="1">
        <v>3.0</v>
      </c>
      <c r="B53" s="1">
        <v>7.0</v>
      </c>
      <c r="C53" s="1">
        <v>0.9</v>
      </c>
      <c r="D53" s="1" t="s">
        <v>362</v>
      </c>
    </row>
    <row r="54" ht="15.75" customHeight="1">
      <c r="A54" s="1">
        <v>0.4</v>
      </c>
      <c r="B54" s="1">
        <v>69.0</v>
      </c>
      <c r="D54" s="1" t="s">
        <v>364</v>
      </c>
    </row>
    <row r="55" ht="15.75" customHeight="1">
      <c r="A55" s="1">
        <v>0.3</v>
      </c>
      <c r="B55" s="1">
        <v>17.0</v>
      </c>
    </row>
    <row r="56" ht="15.75" customHeight="1">
      <c r="A56" s="1">
        <v>6.0</v>
      </c>
      <c r="B56" s="1">
        <v>67.0</v>
      </c>
      <c r="D56" s="1" t="s">
        <v>374</v>
      </c>
    </row>
    <row r="57" ht="15.75" customHeight="1">
      <c r="A57" s="1">
        <v>2.7</v>
      </c>
      <c r="B57" s="1">
        <v>108.0</v>
      </c>
    </row>
    <row r="58" ht="15.75" customHeight="1"/>
    <row r="59" ht="15.75" customHeight="1">
      <c r="A59" s="1" t="s">
        <v>375</v>
      </c>
    </row>
    <row r="60" ht="15.75" customHeight="1">
      <c r="A60" s="1" t="s">
        <v>376</v>
      </c>
    </row>
    <row r="61" ht="15.75" customHeight="1">
      <c r="A61" s="1" t="s">
        <v>377</v>
      </c>
      <c r="B61" s="1"/>
      <c r="C61" s="1"/>
    </row>
    <row r="62" ht="15.75" customHeight="1">
      <c r="A62" s="1" t="s">
        <v>378</v>
      </c>
      <c r="B62" s="1" t="s">
        <v>379</v>
      </c>
      <c r="C62" s="1" t="s">
        <v>380</v>
      </c>
      <c r="D62" s="1" t="s">
        <v>217</v>
      </c>
    </row>
    <row r="63" ht="15.75" customHeight="1">
      <c r="A63" s="1">
        <v>18.3</v>
      </c>
      <c r="B63" s="1">
        <v>33.2</v>
      </c>
      <c r="C63" s="1">
        <v>10.6</v>
      </c>
      <c r="D63" s="1">
        <v>1.0</v>
      </c>
      <c r="E63" s="1" t="s">
        <v>381</v>
      </c>
    </row>
    <row r="64" ht="15.75" customHeight="1">
      <c r="A64" s="1">
        <v>26.1</v>
      </c>
      <c r="B64" s="1">
        <v>22.4</v>
      </c>
      <c r="C64" s="1">
        <v>3.6</v>
      </c>
      <c r="D64" s="1">
        <v>2.0</v>
      </c>
      <c r="E64" s="1" t="s">
        <v>382</v>
      </c>
    </row>
    <row r="65" ht="15.75" customHeight="1">
      <c r="A65" s="1">
        <v>57.4</v>
      </c>
      <c r="B65" s="1">
        <v>14.7</v>
      </c>
      <c r="C65" s="1">
        <v>-0.2</v>
      </c>
      <c r="D65" s="1">
        <v>3.0</v>
      </c>
      <c r="E65" s="1" t="s">
        <v>383</v>
      </c>
    </row>
    <row r="66" ht="15.75" customHeight="1">
      <c r="A66" s="1">
        <v>107.7</v>
      </c>
      <c r="B66" s="1">
        <v>15.0</v>
      </c>
      <c r="C66" s="1">
        <v>-2.1</v>
      </c>
      <c r="D66" s="1">
        <v>4.0</v>
      </c>
      <c r="E66" s="1" t="s">
        <v>384</v>
      </c>
    </row>
    <row r="67" ht="15.75" customHeight="1">
      <c r="A67" s="1">
        <v>119.9</v>
      </c>
      <c r="B67" s="1">
        <v>22.6</v>
      </c>
      <c r="C67" s="1">
        <v>-3.3</v>
      </c>
      <c r="D67" s="1">
        <v>5.0</v>
      </c>
      <c r="E67" s="1" t="s">
        <v>385</v>
      </c>
    </row>
    <row r="68" ht="15.75" customHeight="1"/>
    <row r="69" ht="15.75" customHeight="1">
      <c r="A69" s="1" t="s">
        <v>386</v>
      </c>
    </row>
    <row r="70" ht="15.75" customHeight="1">
      <c r="A70" s="1" t="s">
        <v>387</v>
      </c>
      <c r="B70" s="1" t="s">
        <v>388</v>
      </c>
      <c r="C70" s="1" t="s">
        <v>389</v>
      </c>
      <c r="D70" s="1" t="s">
        <v>390</v>
      </c>
      <c r="E70" s="1" t="s">
        <v>213</v>
      </c>
    </row>
    <row r="71" ht="15.75" customHeight="1">
      <c r="A71" s="1">
        <v>1.0</v>
      </c>
      <c r="B71" s="1">
        <v>2.0</v>
      </c>
      <c r="C71" s="1">
        <v>10.0</v>
      </c>
      <c r="D71" s="1">
        <v>-6.7</v>
      </c>
      <c r="E71" s="1">
        <v>12.0</v>
      </c>
      <c r="F71" s="1" t="s">
        <v>391</v>
      </c>
    </row>
    <row r="72" ht="15.75" customHeight="1">
      <c r="A72" s="1">
        <v>2.0</v>
      </c>
      <c r="B72" s="1">
        <v>3.0</v>
      </c>
      <c r="C72" s="1">
        <v>10.0</v>
      </c>
      <c r="D72" s="1">
        <v>-4.0</v>
      </c>
      <c r="E72" s="1">
        <v>11.0</v>
      </c>
      <c r="F72" s="1" t="s">
        <v>392</v>
      </c>
    </row>
    <row r="73" ht="15.75" customHeight="1">
      <c r="A73" s="1">
        <v>3.0</v>
      </c>
      <c r="B73" s="1">
        <v>4.0</v>
      </c>
      <c r="C73" s="1">
        <v>15.6</v>
      </c>
      <c r="D73" s="1">
        <v>-1.9</v>
      </c>
      <c r="E73" s="1">
        <v>15.7</v>
      </c>
      <c r="F73" s="1" t="s">
        <v>393</v>
      </c>
    </row>
    <row r="74" ht="15.75" customHeight="1">
      <c r="A74" s="1">
        <v>4.0</v>
      </c>
      <c r="B74" s="1">
        <v>5.0</v>
      </c>
      <c r="C74" s="1">
        <v>7.4</v>
      </c>
      <c r="D74" s="1">
        <v>-1.2</v>
      </c>
      <c r="E74" s="1">
        <v>7.5</v>
      </c>
      <c r="F74" s="1" t="s">
        <v>394</v>
      </c>
    </row>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7.0"/>
    <col customWidth="1" min="2" max="26" width="14.38"/>
  </cols>
  <sheetData>
    <row r="1" ht="15.75" customHeight="1">
      <c r="A1" s="1" t="s">
        <v>395</v>
      </c>
      <c r="G1" s="1" t="s">
        <v>341</v>
      </c>
    </row>
    <row r="2" ht="15.75" customHeight="1"/>
    <row r="3" ht="15.75" customHeight="1">
      <c r="A3" s="1" t="s">
        <v>396</v>
      </c>
    </row>
    <row r="4" ht="15.75" customHeight="1">
      <c r="A4" s="1" t="s">
        <v>397</v>
      </c>
      <c r="H4" s="1" t="s">
        <v>398</v>
      </c>
    </row>
    <row r="5" ht="15.75" customHeight="1">
      <c r="A5" s="1" t="s">
        <v>399</v>
      </c>
      <c r="B5" s="1" t="s">
        <v>400</v>
      </c>
      <c r="C5" s="1" t="s">
        <v>401</v>
      </c>
      <c r="D5" s="1" t="s">
        <v>114</v>
      </c>
    </row>
    <row r="6" ht="15.75" customHeight="1">
      <c r="A6" s="1">
        <v>2.83</v>
      </c>
      <c r="C6" s="1"/>
      <c r="D6" s="1" t="s">
        <v>402</v>
      </c>
    </row>
    <row r="7" ht="15.75" customHeight="1">
      <c r="A7" s="1">
        <v>7.5</v>
      </c>
      <c r="C7" s="1">
        <v>54.0</v>
      </c>
      <c r="D7" s="1" t="s">
        <v>403</v>
      </c>
    </row>
    <row r="8" ht="15.75" customHeight="1">
      <c r="A8" s="1">
        <v>8.75</v>
      </c>
      <c r="C8" s="1">
        <v>73.0</v>
      </c>
      <c r="D8" s="1" t="s">
        <v>404</v>
      </c>
    </row>
    <row r="9" ht="15.75" customHeight="1">
      <c r="A9" s="1">
        <v>9.8</v>
      </c>
      <c r="C9" s="1"/>
      <c r="D9" s="1" t="s">
        <v>405</v>
      </c>
    </row>
    <row r="10" ht="15.75" customHeight="1">
      <c r="A10" s="1">
        <v>10.17</v>
      </c>
      <c r="C10" s="1"/>
      <c r="D10" s="1" t="s">
        <v>406</v>
      </c>
    </row>
    <row r="11" ht="15.75" customHeight="1">
      <c r="A11" s="1">
        <v>11.0</v>
      </c>
      <c r="C11" s="1"/>
      <c r="D11" s="1" t="s">
        <v>407</v>
      </c>
    </row>
    <row r="12" ht="15.75" customHeight="1">
      <c r="A12" s="1">
        <v>13.21</v>
      </c>
      <c r="B12" s="1">
        <v>60.0</v>
      </c>
      <c r="C12" s="1"/>
      <c r="D12" s="1" t="s">
        <v>408</v>
      </c>
    </row>
    <row r="13" ht="15.75" customHeight="1">
      <c r="A13" s="1">
        <v>14.0</v>
      </c>
      <c r="C13" s="1">
        <v>65.0</v>
      </c>
      <c r="D13" s="1" t="s">
        <v>409</v>
      </c>
    </row>
    <row r="14" ht="15.75" customHeight="1">
      <c r="A14" s="1">
        <v>15.65</v>
      </c>
      <c r="C14" s="1"/>
      <c r="D14" s="1" t="s">
        <v>410</v>
      </c>
    </row>
    <row r="15" ht="15.75" customHeight="1">
      <c r="A15" s="1">
        <v>16.53</v>
      </c>
      <c r="C15" s="1">
        <v>99.0</v>
      </c>
      <c r="D15" s="1" t="s">
        <v>411</v>
      </c>
    </row>
    <row r="16" ht="15.75" customHeight="1">
      <c r="A16" s="1">
        <v>17.4</v>
      </c>
      <c r="C16" s="1"/>
      <c r="D16" s="1" t="s">
        <v>412</v>
      </c>
    </row>
    <row r="17" ht="15.75" customHeight="1">
      <c r="A17" s="1">
        <v>18.24</v>
      </c>
      <c r="C17" s="1"/>
      <c r="D17" s="1" t="s">
        <v>413</v>
      </c>
    </row>
    <row r="18" ht="15.75" customHeight="1">
      <c r="A18" s="1">
        <v>20.1</v>
      </c>
      <c r="B18" s="1">
        <v>32.0</v>
      </c>
      <c r="C18" s="1">
        <v>74.0</v>
      </c>
      <c r="D18" s="1" t="s">
        <v>414</v>
      </c>
    </row>
    <row r="19" ht="15.75" customHeight="1">
      <c r="A19" s="1">
        <v>20.7</v>
      </c>
      <c r="C19" s="1">
        <v>60.0</v>
      </c>
      <c r="D19" s="1" t="s">
        <v>415</v>
      </c>
    </row>
    <row r="20" ht="15.75" customHeight="1">
      <c r="A20" s="1">
        <v>22.75</v>
      </c>
      <c r="C20" s="1"/>
      <c r="D20" s="1" t="s">
        <v>416</v>
      </c>
    </row>
    <row r="21" ht="15.75" customHeight="1">
      <c r="A21" s="1">
        <v>23.75</v>
      </c>
      <c r="B21" s="1">
        <v>133.0</v>
      </c>
      <c r="C21" s="1">
        <v>90.0</v>
      </c>
      <c r="D21" s="1" t="s">
        <v>417</v>
      </c>
    </row>
    <row r="22" ht="15.75" customHeight="1">
      <c r="A22" s="1">
        <v>24.56</v>
      </c>
      <c r="C22" s="1"/>
      <c r="D22" s="1" t="s">
        <v>418</v>
      </c>
    </row>
    <row r="23" ht="15.75" customHeight="1">
      <c r="A23" s="1">
        <v>25.1</v>
      </c>
      <c r="C23" s="1">
        <v>233.0</v>
      </c>
      <c r="D23" s="1" t="s">
        <v>419</v>
      </c>
    </row>
    <row r="24" ht="15.75" customHeight="1">
      <c r="A24" s="1">
        <v>26.31</v>
      </c>
      <c r="C24" s="1"/>
      <c r="D24" s="1" t="s">
        <v>420</v>
      </c>
    </row>
    <row r="25" ht="15.75" customHeight="1">
      <c r="A25" s="1">
        <v>27.31</v>
      </c>
      <c r="C25" s="1"/>
      <c r="D25" s="1" t="s">
        <v>421</v>
      </c>
    </row>
    <row r="26" ht="15.75" customHeight="1">
      <c r="A26" s="1">
        <v>28.6</v>
      </c>
      <c r="C26" s="1"/>
      <c r="D26" s="1" t="s">
        <v>422</v>
      </c>
    </row>
    <row r="27" ht="15.75" customHeight="1">
      <c r="A27" s="1">
        <v>28.92</v>
      </c>
      <c r="B27" s="1">
        <v>71.0</v>
      </c>
      <c r="C27" s="1">
        <v>175.0</v>
      </c>
      <c r="D27" s="1" t="s">
        <v>423</v>
      </c>
    </row>
    <row r="28" ht="15.75" customHeight="1">
      <c r="A28" s="1">
        <v>30.15</v>
      </c>
      <c r="D28" s="1" t="s">
        <v>424</v>
      </c>
    </row>
    <row r="29" ht="15.75" customHeight="1">
      <c r="A29" s="1">
        <v>32.04</v>
      </c>
      <c r="D29" s="1" t="s">
        <v>425</v>
      </c>
    </row>
    <row r="30" ht="15.75" customHeight="1">
      <c r="A30" s="1">
        <v>35.58</v>
      </c>
      <c r="D30" s="1" t="s">
        <v>426</v>
      </c>
    </row>
    <row r="31" ht="15.75" customHeight="1">
      <c r="A31" s="1">
        <v>35.96</v>
      </c>
      <c r="D31" s="1" t="s">
        <v>427</v>
      </c>
    </row>
    <row r="32" ht="15.75" customHeight="1">
      <c r="A32" s="1">
        <v>40.0</v>
      </c>
      <c r="D32" s="1" t="s">
        <v>428</v>
      </c>
    </row>
    <row r="33" ht="15.75" customHeight="1">
      <c r="A33" s="7">
        <v>41.77</v>
      </c>
      <c r="B33" s="7"/>
      <c r="C33" s="7"/>
      <c r="D33" s="7" t="s">
        <v>429</v>
      </c>
      <c r="E33" s="7"/>
      <c r="F33" s="7"/>
      <c r="G33" s="7"/>
      <c r="H33" s="7"/>
    </row>
    <row r="34" ht="15.75" customHeight="1">
      <c r="A34" s="1" t="s">
        <v>430</v>
      </c>
    </row>
    <row r="35" ht="15.75" customHeight="1">
      <c r="A35" s="1">
        <v>22.0</v>
      </c>
      <c r="D35" s="1" t="s">
        <v>431</v>
      </c>
    </row>
    <row r="36" ht="15.75" customHeight="1">
      <c r="A36" s="1">
        <v>20.92</v>
      </c>
      <c r="D36" s="1" t="s">
        <v>432</v>
      </c>
    </row>
    <row r="37" ht="15.75" customHeight="1">
      <c r="D37" s="1" t="s">
        <v>433</v>
      </c>
    </row>
    <row r="38" ht="15.75" customHeight="1">
      <c r="A38" s="1">
        <v>19.49</v>
      </c>
      <c r="D38" s="1" t="s">
        <v>434</v>
      </c>
    </row>
    <row r="39" ht="15.75" customHeight="1">
      <c r="A39" s="1">
        <v>17.93</v>
      </c>
      <c r="B39" s="1">
        <v>21.8</v>
      </c>
      <c r="D39" s="1" t="s">
        <v>435</v>
      </c>
    </row>
    <row r="40" ht="15.75" customHeight="1">
      <c r="A40" s="1">
        <v>16.81</v>
      </c>
      <c r="D40" s="1" t="s">
        <v>436</v>
      </c>
    </row>
    <row r="41" ht="15.75" customHeight="1">
      <c r="A41" s="1">
        <v>16.17</v>
      </c>
      <c r="D41" s="1" t="s">
        <v>437</v>
      </c>
    </row>
    <row r="42" ht="15.75" customHeight="1">
      <c r="A42" s="1">
        <v>15.83</v>
      </c>
      <c r="D42" s="1" t="s">
        <v>438</v>
      </c>
    </row>
    <row r="43" ht="15.75" customHeight="1">
      <c r="A43" s="1">
        <v>13.08</v>
      </c>
      <c r="D43" s="1" t="s">
        <v>439</v>
      </c>
    </row>
    <row r="44" ht="15.75" customHeight="1">
      <c r="A44" s="1">
        <v>8.49</v>
      </c>
      <c r="D44" s="1" t="s">
        <v>440</v>
      </c>
    </row>
    <row r="45" ht="15.75" customHeight="1">
      <c r="A45" s="1">
        <v>7.15</v>
      </c>
      <c r="D45" s="1" t="s">
        <v>441</v>
      </c>
    </row>
    <row r="46" ht="15.75" customHeight="1">
      <c r="A46" s="1">
        <v>1.06</v>
      </c>
      <c r="D46" s="1" t="s">
        <v>442</v>
      </c>
    </row>
    <row r="47" ht="15.75" customHeight="1">
      <c r="A47" s="7">
        <v>0.22</v>
      </c>
      <c r="B47" s="7"/>
      <c r="C47" s="7"/>
      <c r="D47" s="7" t="s">
        <v>443</v>
      </c>
      <c r="E47" s="7"/>
      <c r="F47" s="7"/>
      <c r="G47" s="7"/>
    </row>
    <row r="48" ht="15.75" customHeight="1">
      <c r="A48" s="1" t="s">
        <v>444</v>
      </c>
    </row>
    <row r="49" ht="15.75" customHeight="1">
      <c r="A49" s="1">
        <v>0.22</v>
      </c>
      <c r="D49" s="1" t="s">
        <v>445</v>
      </c>
    </row>
    <row r="50" ht="15.75" customHeight="1">
      <c r="A50" s="1">
        <v>0.95</v>
      </c>
      <c r="D50" s="1" t="s">
        <v>446</v>
      </c>
    </row>
    <row r="51" ht="15.75" customHeight="1">
      <c r="A51" s="7">
        <v>2.08</v>
      </c>
      <c r="B51" s="7"/>
      <c r="C51" s="7"/>
      <c r="D51" s="7" t="s">
        <v>447</v>
      </c>
      <c r="E51" s="7"/>
      <c r="F51" s="7"/>
      <c r="G51" s="7"/>
    </row>
    <row r="52" ht="15.75" customHeight="1">
      <c r="A52" s="1" t="s">
        <v>448</v>
      </c>
    </row>
    <row r="53" ht="15.75" customHeight="1">
      <c r="A53" s="1">
        <v>0.97</v>
      </c>
      <c r="D53" s="1" t="s">
        <v>405</v>
      </c>
    </row>
    <row r="54" ht="15.75" customHeight="1">
      <c r="A54" s="1">
        <v>0.92</v>
      </c>
      <c r="D54" s="1" t="s">
        <v>449</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