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ast 1" sheetId="1" r:id="rId4"/>
    <sheet state="visible" name="Coast 2" sheetId="2" r:id="rId5"/>
    <sheet state="visible" name="Coast 3" sheetId="3" r:id="rId6"/>
    <sheet state="visible" name="Coast4" sheetId="4" r:id="rId7"/>
    <sheet state="visible" name="Other Sites" sheetId="5" r:id="rId8"/>
    <sheet state="visible" name="Samples_allsites" sheetId="6" r:id="rId9"/>
    <sheet state="visible" name="LargePieceTransect_allsites" sheetId="7" r:id="rId10"/>
  </sheets>
  <definedNames/>
  <calcPr/>
</workbook>
</file>

<file path=xl/sharedStrings.xml><?xml version="1.0" encoding="utf-8"?>
<sst xmlns="http://schemas.openxmlformats.org/spreadsheetml/2006/main" count="413" uniqueCount="265">
  <si>
    <t>Coast 1</t>
  </si>
  <si>
    <t>visited 08.22.19</t>
  </si>
  <si>
    <t>09.02.19-- lower water on second visit</t>
  </si>
  <si>
    <t xml:space="preserve">photo </t>
  </si>
  <si>
    <t>528-563, 420-556</t>
  </si>
  <si>
    <t>gps</t>
  </si>
  <si>
    <t>transect 1</t>
  </si>
  <si>
    <t>description</t>
  </si>
  <si>
    <t>bay  deposit along bank</t>
  </si>
  <si>
    <t>pole at road for georef</t>
  </si>
  <si>
    <t>deposit is splintered and angled in back</t>
  </si>
  <si>
    <t>road sign near car</t>
  </si>
  <si>
    <t>densely packed wood- foot does not fall through in back</t>
  </si>
  <si>
    <t>depth varies, wood very weathered and bleached white</t>
  </si>
  <si>
    <t>porosity increases as you move closer to lake</t>
  </si>
  <si>
    <t>orientation of wood changes - fabric gets rougher approaching land</t>
  </si>
  <si>
    <t>extent of main jam</t>
  </si>
  <si>
    <t>70m x 107m</t>
  </si>
  <si>
    <t>beach transitions from pulverized wood, than sand, then gravel moving along beach</t>
  </si>
  <si>
    <t>Is this the sewage bay?  I think it might be.</t>
  </si>
  <si>
    <t>deposit distance (m)</t>
  </si>
  <si>
    <t>depth(cm)</t>
  </si>
  <si>
    <t>drone</t>
  </si>
  <si>
    <t>flight was done getting oblique shots along deposit taking video then flying back towards car taking photos looking straight down. flyin at 120'</t>
  </si>
  <si>
    <t>flight elev</t>
  </si>
  <si>
    <t>70-75</t>
  </si>
  <si>
    <t>calib board</t>
  </si>
  <si>
    <t xml:space="preserve">84 cm x 130 cm.  long direction oriented S15W. </t>
  </si>
  <si>
    <t>photos</t>
  </si>
  <si>
    <t>Sample info</t>
  </si>
  <si>
    <t>name</t>
  </si>
  <si>
    <t>dia (cm)</t>
  </si>
  <si>
    <t>length (m)</t>
  </si>
  <si>
    <t>note</t>
  </si>
  <si>
    <t>LP1</t>
  </si>
  <si>
    <t>landward side, ~5m from edge</t>
  </si>
  <si>
    <t>LP2</t>
  </si>
  <si>
    <t>10m from waters edge</t>
  </si>
  <si>
    <t>LP3</t>
  </si>
  <si>
    <t>n/a</t>
  </si>
  <si>
    <t>pulverized wood from beach</t>
  </si>
  <si>
    <t xml:space="preserve">grid point survey of porosity </t>
  </si>
  <si>
    <t>gps-lat</t>
  </si>
  <si>
    <t>gps-long</t>
  </si>
  <si>
    <t>photo</t>
  </si>
  <si>
    <t>thickness (cm)</t>
  </si>
  <si>
    <t>porosity</t>
  </si>
  <si>
    <t>decay/note</t>
  </si>
  <si>
    <t>small piece survey at point (photo 522-526), 69.40284, 133.03432</t>
  </si>
  <si>
    <t>CPOM, split, sand</t>
  </si>
  <si>
    <t>length (cm)</t>
  </si>
  <si>
    <t>other dim (cm)</t>
  </si>
  <si>
    <t>423/424</t>
  </si>
  <si>
    <t>whole</t>
  </si>
  <si>
    <t>cobbles</t>
  </si>
  <si>
    <t>mixed</t>
  </si>
  <si>
    <t>2mm CPOM</t>
  </si>
  <si>
    <t>mud/cobbles</t>
  </si>
  <si>
    <t>split</t>
  </si>
  <si>
    <t>water</t>
  </si>
  <si>
    <t>sand</t>
  </si>
  <si>
    <t>433-435</t>
  </si>
  <si>
    <t>whole-poorly sorted-neat</t>
  </si>
  <si>
    <t>neat sorted</t>
  </si>
  <si>
    <t>cobbles/sand</t>
  </si>
  <si>
    <t>moderately sorted, mod neat</t>
  </si>
  <si>
    <t>mod neat, mod organization, pulverized wood on bottom</t>
  </si>
  <si>
    <t>mod neat</t>
  </si>
  <si>
    <t>messy, mod sort</t>
  </si>
  <si>
    <t>1cm CPOM</t>
  </si>
  <si>
    <t>0.5cm CPOM, sorted and organized</t>
  </si>
  <si>
    <t xml:space="preserve">whole </t>
  </si>
  <si>
    <t>~1cm CPOM</t>
  </si>
  <si>
    <t>10cm CPOM</t>
  </si>
  <si>
    <t>very poorly sorted</t>
  </si>
  <si>
    <t>well sorted</t>
  </si>
  <si>
    <t>decayed</t>
  </si>
  <si>
    <t>&gt;20cm ton of thick CPOM</t>
  </si>
  <si>
    <t>thick CPOM with buried wood</t>
  </si>
  <si>
    <t>on top + thick CPOM</t>
  </si>
  <si>
    <t>toward shore</t>
  </si>
  <si>
    <t>6cm CPOM on bottom</t>
  </si>
  <si>
    <t>thick, burned wood</t>
  </si>
  <si>
    <t>old!, old thick of surface</t>
  </si>
  <si>
    <t>bank-- from now-- pace spacing longit along shore is now 30 with 2+ to shore at 20</t>
  </si>
  <si>
    <t>log on sand</t>
  </si>
  <si>
    <t>switch to 15 steps below</t>
  </si>
  <si>
    <t>511-516</t>
  </si>
  <si>
    <t>CPOM or wood?</t>
  </si>
  <si>
    <t>--switch to 20 paces</t>
  </si>
  <si>
    <t>on top burned wood and then thick CPOM</t>
  </si>
  <si>
    <t>decayed old wood</t>
  </si>
  <si>
    <t>on top of &gt;12cm CPOM</t>
  </si>
  <si>
    <t>--switching to 30 paces</t>
  </si>
  <si>
    <t>on top of &gt;14cm of burried wood</t>
  </si>
  <si>
    <t>jingle jangle</t>
  </si>
  <si>
    <t>transition to mess</t>
  </si>
  <si>
    <t>old wood</t>
  </si>
  <si>
    <t>edge of modern beach</t>
  </si>
  <si>
    <t>stratigraphic transect across center of jam. large wood number matches large wood measured in detailed survey</t>
  </si>
  <si>
    <t>zone</t>
  </si>
  <si>
    <t>start dist (m)</t>
  </si>
  <si>
    <t>end dist (m)</t>
  </si>
  <si>
    <t>width (m)</t>
  </si>
  <si>
    <t>Log #</t>
  </si>
  <si>
    <t>wood oriented toward shore, perpedicular, not parallel to the water, small pieces also imbricated</t>
  </si>
  <si>
    <t>2,3,4,5</t>
  </si>
  <si>
    <t>increase in pulp and random orientation. small pieces packed in tight with larger pieces layered on top</t>
  </si>
  <si>
    <t>moderate sized pieces almost countable in large wood survey, but most under the threshold. drier. Orientation more random than in z2, not parallel to shore wood is not crammed.</t>
  </si>
  <si>
    <t>7.8.9.10.11</t>
  </si>
  <si>
    <t>wood is crammed togeher with higher density of larger pieces. Almost no pulp or small pieces at surface. Ellen took carbon sample from log 8. fairly dense porosity estiated at the time to be 10%.</t>
  </si>
  <si>
    <t>drone board is at boundary between zone 4 and 5.  Wood is pushed together and a lot thicker. wood is hard to walk on and small pieces tinkle down. porosit estimated at 60%</t>
  </si>
  <si>
    <t>wood is more compact and easier to walk on but similar in character to z5. We stopped measuring large logs</t>
  </si>
  <si>
    <t>wood is noticeably older and more decayed, mostly splintered and compact</t>
  </si>
  <si>
    <t>Large Log Survey</t>
  </si>
  <si>
    <t>transect zone</t>
  </si>
  <si>
    <t>Diam  (cm)</t>
  </si>
  <si>
    <t>end category</t>
  </si>
  <si>
    <t>Length (m)</t>
  </si>
  <si>
    <t>Orientation</t>
  </si>
  <si>
    <t>Azimuth</t>
  </si>
  <si>
    <t>Dip</t>
  </si>
  <si>
    <t>s</t>
  </si>
  <si>
    <t>N75W</t>
  </si>
  <si>
    <t>6N</t>
  </si>
  <si>
    <t>r</t>
  </si>
  <si>
    <t>splintered</t>
  </si>
  <si>
    <t>N60E</t>
  </si>
  <si>
    <t>4cm splintered</t>
  </si>
  <si>
    <t>N10W</t>
  </si>
  <si>
    <t>roundish</t>
  </si>
  <si>
    <t>N50E</t>
  </si>
  <si>
    <t>N87E</t>
  </si>
  <si>
    <t>S40E</t>
  </si>
  <si>
    <t>S15W</t>
  </si>
  <si>
    <t>rounded</t>
  </si>
  <si>
    <t>S43E</t>
  </si>
  <si>
    <t>N5W</t>
  </si>
  <si>
    <t>S5E</t>
  </si>
  <si>
    <t>N20E</t>
  </si>
  <si>
    <t>9S</t>
  </si>
  <si>
    <t>S30W</t>
  </si>
  <si>
    <t>4S</t>
  </si>
  <si>
    <t>S24W</t>
  </si>
  <si>
    <t>S60E</t>
  </si>
  <si>
    <t>10N</t>
  </si>
  <si>
    <t>S20E</t>
  </si>
  <si>
    <t>4N</t>
  </si>
  <si>
    <t>S55E</t>
  </si>
  <si>
    <t>20N</t>
  </si>
  <si>
    <t>3N</t>
  </si>
  <si>
    <t>splintered more squared off 17 cm thick</t>
  </si>
  <si>
    <t>Coast 2</t>
  </si>
  <si>
    <t>beach deposit that is more extensive than coast 1</t>
  </si>
  <si>
    <t>radiocarbon sample taken from large log</t>
  </si>
  <si>
    <t>sample info</t>
  </si>
  <si>
    <t>Coast 3</t>
  </si>
  <si>
    <t xml:space="preserve">gps </t>
  </si>
  <si>
    <t>big wood deposit in old bay, wood looks older and looks like it has been burned- pile got burned at site</t>
  </si>
  <si>
    <t>dimensions</t>
  </si>
  <si>
    <t>consists of floating wood + mud, vegetation mound, small wood mounds, back part (closer to road) looks burned</t>
  </si>
  <si>
    <t>deposit width (m)</t>
  </si>
  <si>
    <t>wood looks more splintered, but thick, low angle</t>
  </si>
  <si>
    <t>deposit length (m)</t>
  </si>
  <si>
    <t>sample</t>
  </si>
  <si>
    <t>diameter (cm)</t>
  </si>
  <si>
    <t>notes</t>
  </si>
  <si>
    <t>flew this older burned pile of wood.</t>
  </si>
  <si>
    <t>buried landward under shrubby plants between jam and road</t>
  </si>
  <si>
    <t>Calibration log</t>
  </si>
  <si>
    <t>log from where flight starts</t>
  </si>
  <si>
    <t>length(m)</t>
  </si>
  <si>
    <t xml:space="preserve">flying at </t>
  </si>
  <si>
    <t xml:space="preserve">during flight I lost connection with drone as a result I don't have full coverage of the jam.  </t>
  </si>
  <si>
    <t>Coast 4</t>
  </si>
  <si>
    <t>visited 08.31.19</t>
  </si>
  <si>
    <t>338-399</t>
  </si>
  <si>
    <t>east of Tuk, coastal area with large wood deposit</t>
  </si>
  <si>
    <t>current pushes logs in either direction</t>
  </si>
  <si>
    <t>80-100 clicks will move logs</t>
  </si>
  <si>
    <t>wasn't here last year according to Roy, big honkan log</t>
  </si>
  <si>
    <t>old log set back from shore, between coast and bay</t>
  </si>
  <si>
    <t>partially buried log</t>
  </si>
  <si>
    <t>next to LP1, gravel berm with wood piled on top, then wood behind it</t>
  </si>
  <si>
    <t>gps points around old decaed perched deposit somewhat overgrown by shrubs</t>
  </si>
  <si>
    <t>vertical shot of berm (photo 353), looking across from berm (photo 354)</t>
  </si>
  <si>
    <t>larger pieces of wood in back</t>
  </si>
  <si>
    <t>walking along beach</t>
  </si>
  <si>
    <t>395-398</t>
  </si>
  <si>
    <t>end of wood</t>
  </si>
  <si>
    <t>point estimates within accumulation</t>
  </si>
  <si>
    <t>photo/note</t>
  </si>
  <si>
    <t>log transect 1</t>
  </si>
  <si>
    <t>.50/.80</t>
  </si>
  <si>
    <t>.4/.1</t>
  </si>
  <si>
    <t>358-359 section kinda split into two bits with grass in between of different character</t>
  </si>
  <si>
    <t>360-361</t>
  </si>
  <si>
    <t>362-363</t>
  </si>
  <si>
    <t>369-365</t>
  </si>
  <si>
    <t>366-367</t>
  </si>
  <si>
    <t>368-370</t>
  </si>
  <si>
    <t>log transect 2 with stratigraphic transect</t>
  </si>
  <si>
    <t>stratigraphic transect 2</t>
  </si>
  <si>
    <t>gps start</t>
  </si>
  <si>
    <t>starts inland and moves to shore</t>
  </si>
  <si>
    <t>dist start (m)</t>
  </si>
  <si>
    <t>dist end (m)</t>
  </si>
  <si>
    <t>width (cm)</t>
  </si>
  <si>
    <t>log # (transect 2)</t>
  </si>
  <si>
    <t>grassy inland with scattered logs</t>
  </si>
  <si>
    <t>small pieces &lt;10cm back wash off of last berm in sequence</t>
  </si>
  <si>
    <t>last berm</t>
  </si>
  <si>
    <t>fifth berm back</t>
  </si>
  <si>
    <t>cobbles between berms</t>
  </si>
  <si>
    <t>berm with lots of logs ~10cm in diam</t>
  </si>
  <si>
    <t>6-10? 6-11?</t>
  </si>
  <si>
    <t>multiple berms crammed together</t>
  </si>
  <si>
    <t>11?</t>
  </si>
  <si>
    <t>front wash with new wood</t>
  </si>
  <si>
    <t>Log Transect 1</t>
  </si>
  <si>
    <t xml:space="preserve">START </t>
  </si>
  <si>
    <t>Trends S15W for 10.4 m</t>
  </si>
  <si>
    <t>Diam(cm)</t>
  </si>
  <si>
    <t>Type</t>
  </si>
  <si>
    <t>Note</t>
  </si>
  <si>
    <t>D</t>
  </si>
  <si>
    <t>S30E</t>
  </si>
  <si>
    <t>also LP1</t>
  </si>
  <si>
    <t>C</t>
  </si>
  <si>
    <t>S15E</t>
  </si>
  <si>
    <t>S25E</t>
  </si>
  <si>
    <t>S50W</t>
  </si>
  <si>
    <t>S45W</t>
  </si>
  <si>
    <t>S26W</t>
  </si>
  <si>
    <t>N50W</t>
  </si>
  <si>
    <t>Log Transect 2</t>
  </si>
  <si>
    <t>log #</t>
  </si>
  <si>
    <t>end type</t>
  </si>
  <si>
    <t>B</t>
  </si>
  <si>
    <t>A</t>
  </si>
  <si>
    <t>S29E</t>
  </si>
  <si>
    <t>N52W</t>
  </si>
  <si>
    <t>N</t>
  </si>
  <si>
    <t>S12E</t>
  </si>
  <si>
    <t>N14W</t>
  </si>
  <si>
    <t>N20W</t>
  </si>
  <si>
    <t>S4E</t>
  </si>
  <si>
    <t>GPS Accuracy</t>
  </si>
  <si>
    <t>3m</t>
  </si>
  <si>
    <t>lat</t>
  </si>
  <si>
    <t>long</t>
  </si>
  <si>
    <t>small deposit at Beach in Tuk, heading back from Arctic Ocean Sign, photo 565</t>
  </si>
  <si>
    <t>gravel beach, some scattered large pieces but few logs compared to beach extent</t>
  </si>
  <si>
    <t>deposit in back bay with telephone poles (photos 568,569,570)</t>
  </si>
  <si>
    <t>wood at coast in Tuk, anthropogenic influence at site (bonfires), natural fabric at back, (photo 571)</t>
  </si>
  <si>
    <t>deposit near station with geodesic domes</t>
  </si>
  <si>
    <t>deposit in bay, kind of isolated, near #5, (photos 578,579)</t>
  </si>
  <si>
    <t>deposit in back bay, has small channel with wood, photos in phone</t>
  </si>
  <si>
    <t>site</t>
  </si>
  <si>
    <t>Site</t>
  </si>
  <si>
    <t>Transect Length (m)</t>
  </si>
  <si>
    <t>No Transect Taken</t>
  </si>
  <si>
    <t>Starts at</t>
  </si>
  <si>
    <t>Ends at</t>
  </si>
  <si>
    <t>Diameters (cm)</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</si>
</sst>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
    <numFmt numFmtId="165" formatCode="m/d"/>
    <numFmt numFmtId="166" formatCode="0.00000"/>
  </numFmts>
  <fonts count="3">
    <font>
      <sz val="10.0"/>
      <color rgb="FF000000"/>
      <name val="Arial"/>
    </font>
    <font>
      <color theme="1"/>
      <name val="Arial"/>
    </font>
    <font>
      <sz val="11.0"/>
      <color rgb="FF000000"/>
      <name val="Inconsolata"/>
    </font>
  </fonts>
  <fills count="3">
    <fill>
      <patternFill patternType="none"/>
    </fill>
    <fill>
      <patternFill patternType="lightGray"/>
    </fill>
    <fill>
      <patternFill patternType="solid">
        <fgColor rgb="FFFFFFFF"/>
        <bgColor rgb="FFFFFFFF"/>
      </patternFill>
    </fill>
  </fills>
  <borders count="3">
    <border/>
    <border>
      <bottom style="thin">
        <color rgb="FF000000"/>
      </bottom>
    </border>
    <border>
      <righ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vertical="bottom"/>
    </xf>
    <xf borderId="0" fillId="0" fontId="1" numFmtId="0" xfId="0" applyAlignment="1" applyFont="1">
      <alignment readingOrder="0" vertical="bottom"/>
    </xf>
    <xf borderId="0" fillId="0" fontId="1" numFmtId="0" xfId="0" applyAlignment="1" applyFont="1">
      <alignment horizontal="right" readingOrder="0" vertical="bottom"/>
    </xf>
    <xf borderId="1" fillId="0" fontId="1" numFmtId="0" xfId="0" applyAlignment="1" applyBorder="1" applyFont="1">
      <alignment readingOrder="0"/>
    </xf>
    <xf borderId="1" fillId="0" fontId="1" numFmtId="0" xfId="0" applyBorder="1" applyFont="1"/>
    <xf borderId="0" fillId="0" fontId="1" numFmtId="0" xfId="0" applyFont="1"/>
    <xf borderId="0" fillId="0" fontId="1" numFmtId="164" xfId="0" applyAlignment="1" applyFont="1" applyNumberFormat="1">
      <alignment readingOrder="0"/>
    </xf>
    <xf borderId="0" fillId="0" fontId="1" numFmtId="165" xfId="0" applyAlignment="1" applyFont="1" applyNumberFormat="1">
      <alignment readingOrder="0"/>
    </xf>
    <xf borderId="0" fillId="2" fontId="2" numFmtId="0" xfId="0" applyAlignment="1" applyFill="1" applyFont="1">
      <alignment readingOrder="0"/>
    </xf>
    <xf borderId="0" fillId="0" fontId="1" numFmtId="0" xfId="0" applyAlignment="1" applyFont="1">
      <alignment horizontal="right" vertical="bottom"/>
    </xf>
    <xf borderId="2" fillId="0" fontId="1" numFmtId="0" xfId="0" applyAlignment="1" applyBorder="1" applyFont="1">
      <alignment readingOrder="0" shrinkToFit="0" vertical="bottom" wrapText="0"/>
    </xf>
    <xf borderId="2" fillId="0" fontId="1" numFmtId="0" xfId="0" applyAlignment="1" applyBorder="1" applyFont="1">
      <alignment vertical="bottom"/>
    </xf>
    <xf borderId="0" fillId="0" fontId="1" numFmtId="166" xfId="0" applyAlignment="1" applyFont="1" applyNumberFormat="1">
      <alignment horizontal="right" readingOrder="0" vertical="bottom"/>
    </xf>
    <xf borderId="0" fillId="0" fontId="1" numFmtId="0" xfId="0" applyAlignment="1" applyFont="1">
      <alignment vertical="bottom"/>
    </xf>
    <xf borderId="1" fillId="0" fontId="1"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c r="B1" s="1" t="s">
        <v>1</v>
      </c>
    </row>
    <row r="2">
      <c r="B2" s="1" t="s">
        <v>2</v>
      </c>
      <c r="E2" s="1" t="s">
        <v>3</v>
      </c>
      <c r="F2" s="1" t="s">
        <v>4</v>
      </c>
    </row>
    <row r="4">
      <c r="A4" s="1" t="s">
        <v>5</v>
      </c>
      <c r="B4" s="1">
        <v>69.40357</v>
      </c>
      <c r="C4" s="1">
        <v>133.0313</v>
      </c>
    </row>
    <row r="5">
      <c r="A5" s="1" t="s">
        <v>6</v>
      </c>
      <c r="B5" s="1">
        <v>69.40342</v>
      </c>
      <c r="C5" s="1">
        <v>133.03296</v>
      </c>
      <c r="E5" s="1" t="s">
        <v>7</v>
      </c>
      <c r="F5" s="1" t="s">
        <v>8</v>
      </c>
    </row>
    <row r="6">
      <c r="A6" s="1" t="s">
        <v>9</v>
      </c>
      <c r="B6" s="1">
        <v>69.40333</v>
      </c>
      <c r="C6" s="1">
        <v>133.03111</v>
      </c>
      <c r="F6" s="1" t="s">
        <v>10</v>
      </c>
    </row>
    <row r="7">
      <c r="A7" s="1" t="s">
        <v>11</v>
      </c>
      <c r="B7" s="1">
        <v>69.4043</v>
      </c>
      <c r="C7" s="1">
        <v>133.0312</v>
      </c>
      <c r="F7" s="1" t="s">
        <v>12</v>
      </c>
    </row>
    <row r="8">
      <c r="F8" s="1" t="s">
        <v>13</v>
      </c>
    </row>
    <row r="9">
      <c r="F9" s="1" t="s">
        <v>14</v>
      </c>
    </row>
    <row r="10">
      <c r="F10" s="1" t="s">
        <v>15</v>
      </c>
    </row>
    <row r="11">
      <c r="A11" s="1" t="s">
        <v>16</v>
      </c>
      <c r="B11" s="1" t="s">
        <v>17</v>
      </c>
      <c r="F11" s="1" t="s">
        <v>18</v>
      </c>
    </row>
    <row r="12">
      <c r="F12" s="1" t="s">
        <v>19</v>
      </c>
    </row>
    <row r="13">
      <c r="A13" s="1" t="s">
        <v>20</v>
      </c>
      <c r="B13" s="1" t="s">
        <v>21</v>
      </c>
      <c r="E13" s="1" t="s">
        <v>22</v>
      </c>
      <c r="F13" s="1" t="s">
        <v>23</v>
      </c>
    </row>
    <row r="14">
      <c r="A14" s="1">
        <v>0.0</v>
      </c>
      <c r="B14" s="1">
        <v>20.0</v>
      </c>
      <c r="E14" s="1" t="s">
        <v>24</v>
      </c>
      <c r="F14" s="1">
        <v>120.0</v>
      </c>
    </row>
    <row r="15">
      <c r="A15" s="1">
        <v>10.0</v>
      </c>
      <c r="B15" s="1" t="s">
        <v>25</v>
      </c>
      <c r="E15" s="1" t="s">
        <v>26</v>
      </c>
      <c r="F15" s="1" t="s">
        <v>27</v>
      </c>
    </row>
    <row r="16">
      <c r="A16" s="1">
        <v>15.0</v>
      </c>
      <c r="B16" s="1">
        <v>40.0</v>
      </c>
      <c r="E16" s="1" t="s">
        <v>28</v>
      </c>
    </row>
    <row r="18">
      <c r="A18" s="2" t="s">
        <v>29</v>
      </c>
      <c r="B18" s="2"/>
      <c r="C18" s="2"/>
      <c r="D18" s="2"/>
    </row>
    <row r="19">
      <c r="A19" s="2" t="s">
        <v>30</v>
      </c>
      <c r="B19" s="3" t="s">
        <v>31</v>
      </c>
      <c r="C19" s="3" t="s">
        <v>32</v>
      </c>
      <c r="D19" s="1" t="s">
        <v>5</v>
      </c>
      <c r="F19" s="2" t="s">
        <v>33</v>
      </c>
    </row>
    <row r="20">
      <c r="A20" s="2" t="s">
        <v>34</v>
      </c>
      <c r="B20" s="4">
        <v>19.0</v>
      </c>
      <c r="C20" s="4">
        <v>3.8</v>
      </c>
      <c r="D20" s="1">
        <v>69.40357</v>
      </c>
      <c r="E20" s="1">
        <v>133.0313</v>
      </c>
      <c r="F20" s="3" t="s">
        <v>35</v>
      </c>
    </row>
    <row r="21">
      <c r="A21" s="2" t="s">
        <v>36</v>
      </c>
      <c r="B21" s="4">
        <v>33.0</v>
      </c>
      <c r="C21" s="4">
        <v>5.8</v>
      </c>
      <c r="D21" s="1">
        <v>69.40357</v>
      </c>
      <c r="E21" s="1">
        <v>133.0313</v>
      </c>
      <c r="F21" s="3" t="s">
        <v>37</v>
      </c>
    </row>
    <row r="22">
      <c r="A22" s="1" t="s">
        <v>38</v>
      </c>
      <c r="B22" s="1" t="s">
        <v>39</v>
      </c>
      <c r="C22" s="1" t="s">
        <v>39</v>
      </c>
      <c r="D22" s="1">
        <v>69.40357</v>
      </c>
      <c r="E22" s="1">
        <v>133.0313</v>
      </c>
      <c r="F22" s="1" t="s">
        <v>40</v>
      </c>
    </row>
    <row r="23">
      <c r="A23" s="1"/>
    </row>
    <row r="24">
      <c r="A24" s="1" t="s">
        <v>41</v>
      </c>
    </row>
    <row r="25">
      <c r="A25" s="1" t="s">
        <v>42</v>
      </c>
      <c r="B25" s="1" t="s">
        <v>43</v>
      </c>
      <c r="C25" s="1" t="s">
        <v>44</v>
      </c>
      <c r="D25" s="1" t="s">
        <v>45</v>
      </c>
      <c r="E25" s="1" t="s">
        <v>46</v>
      </c>
      <c r="F25" s="1" t="s">
        <v>47</v>
      </c>
      <c r="I25" s="1" t="s">
        <v>48</v>
      </c>
    </row>
    <row r="26">
      <c r="A26" s="1">
        <v>69.4013</v>
      </c>
      <c r="B26" s="1">
        <v>133.04282</v>
      </c>
      <c r="C26" s="1">
        <v>422.0</v>
      </c>
      <c r="D26" s="1">
        <v>2.0</v>
      </c>
      <c r="E26" s="1">
        <v>90.0</v>
      </c>
      <c r="F26" s="1" t="s">
        <v>49</v>
      </c>
      <c r="I26" s="1" t="s">
        <v>31</v>
      </c>
      <c r="J26" s="1" t="s">
        <v>50</v>
      </c>
      <c r="K26" s="1" t="s">
        <v>51</v>
      </c>
    </row>
    <row r="27">
      <c r="A27" s="1">
        <v>69.40116</v>
      </c>
      <c r="B27" s="1">
        <v>133.04305</v>
      </c>
      <c r="C27" s="1" t="s">
        <v>52</v>
      </c>
      <c r="D27" s="1">
        <v>9.0</v>
      </c>
      <c r="E27" s="1">
        <v>95.0</v>
      </c>
      <c r="F27" s="1" t="s">
        <v>53</v>
      </c>
      <c r="I27" s="1">
        <v>4.0</v>
      </c>
      <c r="J27" s="1">
        <v>23.0</v>
      </c>
    </row>
    <row r="28">
      <c r="A28" s="5">
        <v>69.40104</v>
      </c>
      <c r="B28" s="5">
        <v>133.04329</v>
      </c>
      <c r="C28" s="5">
        <v>425.0</v>
      </c>
      <c r="D28" s="5">
        <v>0.0</v>
      </c>
      <c r="E28" s="5">
        <v>100.0</v>
      </c>
      <c r="F28" s="5" t="s">
        <v>54</v>
      </c>
      <c r="I28" s="1">
        <v>1.0</v>
      </c>
      <c r="J28" s="1">
        <v>8.0</v>
      </c>
      <c r="K28" s="1">
        <v>0.2</v>
      </c>
    </row>
    <row r="29">
      <c r="A29" s="1">
        <v>69.4009</v>
      </c>
      <c r="B29" s="1">
        <v>133.04323</v>
      </c>
      <c r="C29" s="1">
        <v>426.0</v>
      </c>
      <c r="D29" s="1">
        <v>9.0</v>
      </c>
      <c r="E29" s="1">
        <v>85.0</v>
      </c>
      <c r="F29" s="1" t="s">
        <v>55</v>
      </c>
      <c r="I29" s="1">
        <v>2.0</v>
      </c>
      <c r="J29" s="1">
        <v>8.5</v>
      </c>
      <c r="K29" s="1">
        <v>0.2</v>
      </c>
    </row>
    <row r="30">
      <c r="A30" s="1">
        <v>69.40102</v>
      </c>
      <c r="B30" s="1">
        <v>133.04295</v>
      </c>
      <c r="C30" s="1">
        <v>427.0</v>
      </c>
      <c r="D30" s="1">
        <v>0.0</v>
      </c>
      <c r="E30" s="1">
        <v>100.0</v>
      </c>
      <c r="F30" s="1" t="s">
        <v>56</v>
      </c>
      <c r="I30" s="1">
        <v>0.8</v>
      </c>
      <c r="J30" s="1">
        <v>12.0</v>
      </c>
    </row>
    <row r="31">
      <c r="A31" s="1">
        <v>69.40115</v>
      </c>
      <c r="B31" s="1">
        <v>133.04274</v>
      </c>
      <c r="C31" s="1">
        <v>428.0</v>
      </c>
      <c r="D31" s="1">
        <v>0.0</v>
      </c>
      <c r="E31" s="1">
        <v>100.0</v>
      </c>
      <c r="F31" s="1" t="s">
        <v>57</v>
      </c>
      <c r="I31" s="1">
        <v>1.2</v>
      </c>
      <c r="J31" s="1">
        <v>11.0</v>
      </c>
      <c r="K31" s="1">
        <v>0.6</v>
      </c>
    </row>
    <row r="32">
      <c r="A32" s="5">
        <v>69.40126</v>
      </c>
      <c r="B32" s="5">
        <v>133.04253</v>
      </c>
      <c r="C32" s="5">
        <v>429.0</v>
      </c>
      <c r="D32" s="5">
        <v>6.0</v>
      </c>
      <c r="E32" s="5">
        <v>65.0</v>
      </c>
      <c r="F32" s="5" t="s">
        <v>58</v>
      </c>
      <c r="G32" s="5" t="s">
        <v>59</v>
      </c>
      <c r="I32" s="1">
        <v>1.5</v>
      </c>
      <c r="J32" s="1">
        <v>13.0</v>
      </c>
      <c r="K32" s="1">
        <v>0.4</v>
      </c>
    </row>
    <row r="33">
      <c r="A33" s="1">
        <v>69.40122</v>
      </c>
      <c r="B33" s="1">
        <v>133.04211</v>
      </c>
      <c r="C33" s="1">
        <v>430.0</v>
      </c>
      <c r="D33" s="1">
        <v>6.0</v>
      </c>
      <c r="E33" s="1">
        <v>85.0</v>
      </c>
      <c r="F33" s="1" t="s">
        <v>58</v>
      </c>
      <c r="I33" s="1">
        <v>5.0</v>
      </c>
      <c r="J33" s="1">
        <v>48.0</v>
      </c>
    </row>
    <row r="34">
      <c r="A34" s="1">
        <v>69.40108</v>
      </c>
      <c r="B34" s="1">
        <v>133.04225</v>
      </c>
      <c r="C34" s="1">
        <v>431.0</v>
      </c>
      <c r="D34" s="1">
        <v>0.5</v>
      </c>
      <c r="E34" s="1">
        <v>99.0</v>
      </c>
      <c r="F34" s="1" t="s">
        <v>57</v>
      </c>
      <c r="I34" s="1">
        <v>4.0</v>
      </c>
      <c r="J34" s="1">
        <v>19.0</v>
      </c>
      <c r="K34" s="1">
        <v>2.5</v>
      </c>
    </row>
    <row r="35">
      <c r="A35" s="1">
        <v>69.400965</v>
      </c>
      <c r="B35" s="1">
        <v>-133.042385</v>
      </c>
      <c r="C35" s="1">
        <v>432.0</v>
      </c>
      <c r="D35" s="1">
        <v>0.0</v>
      </c>
      <c r="E35" s="1">
        <v>100.0</v>
      </c>
      <c r="F35" s="1" t="s">
        <v>60</v>
      </c>
      <c r="I35" s="1">
        <v>2.0</v>
      </c>
      <c r="J35" s="1">
        <v>52.0</v>
      </c>
    </row>
    <row r="36">
      <c r="A36" s="5">
        <v>69.40081</v>
      </c>
      <c r="B36" s="5">
        <v>133.04254</v>
      </c>
      <c r="C36" s="5" t="s">
        <v>61</v>
      </c>
      <c r="D36" s="5">
        <v>10.0</v>
      </c>
      <c r="E36" s="5">
        <v>60.0</v>
      </c>
      <c r="F36" s="5" t="s">
        <v>53</v>
      </c>
      <c r="I36" s="1">
        <v>6.0</v>
      </c>
      <c r="J36" s="1">
        <v>71.0</v>
      </c>
      <c r="K36" s="1">
        <v>3.5</v>
      </c>
    </row>
    <row r="37">
      <c r="A37" s="1">
        <v>69.40076</v>
      </c>
      <c r="B37" s="1">
        <v>133.04257</v>
      </c>
      <c r="C37" s="1">
        <v>436.0</v>
      </c>
      <c r="D37" s="1">
        <v>32.0</v>
      </c>
      <c r="E37" s="1">
        <v>18.0</v>
      </c>
      <c r="F37" s="1" t="s">
        <v>62</v>
      </c>
      <c r="I37" s="1">
        <v>3.0</v>
      </c>
      <c r="J37" s="1">
        <v>72.0</v>
      </c>
      <c r="K37" s="1">
        <v>2.0</v>
      </c>
    </row>
    <row r="38">
      <c r="A38" s="1">
        <v>69.4008</v>
      </c>
      <c r="B38" s="1">
        <v>133.04222</v>
      </c>
      <c r="C38" s="1">
        <v>437.0</v>
      </c>
      <c r="D38" s="1">
        <v>14.0</v>
      </c>
      <c r="E38" s="1">
        <v>75.0</v>
      </c>
      <c r="F38" s="1" t="s">
        <v>63</v>
      </c>
      <c r="I38" s="1">
        <v>2.0</v>
      </c>
      <c r="J38" s="1">
        <v>10.0</v>
      </c>
      <c r="K38" s="1">
        <v>0.2</v>
      </c>
    </row>
    <row r="39">
      <c r="A39" s="1">
        <v>69.40095</v>
      </c>
      <c r="B39" s="1">
        <v>133.04208</v>
      </c>
      <c r="C39" s="1">
        <v>438.0</v>
      </c>
      <c r="D39" s="1">
        <v>0.0</v>
      </c>
      <c r="E39" s="1">
        <v>100.0</v>
      </c>
      <c r="F39" s="1" t="s">
        <v>64</v>
      </c>
      <c r="I39" s="1">
        <v>2.0</v>
      </c>
      <c r="J39" s="1">
        <v>6.0</v>
      </c>
      <c r="K39" s="1">
        <v>0.2</v>
      </c>
    </row>
    <row r="40">
      <c r="A40" s="1">
        <v>69.40108</v>
      </c>
      <c r="B40" s="1">
        <v>133.04195</v>
      </c>
      <c r="C40" s="1">
        <v>439.0</v>
      </c>
      <c r="D40" s="1">
        <v>3.0</v>
      </c>
      <c r="E40" s="1">
        <v>97.0</v>
      </c>
      <c r="F40" s="1" t="s">
        <v>58</v>
      </c>
      <c r="I40" s="1">
        <v>2.0</v>
      </c>
      <c r="J40" s="1">
        <v>17.0</v>
      </c>
      <c r="K40" s="1">
        <v>0.2</v>
      </c>
    </row>
    <row r="41">
      <c r="A41" s="5">
        <v>69.40119</v>
      </c>
      <c r="B41" s="5">
        <v>133.04182</v>
      </c>
      <c r="C41" s="5">
        <v>440.0</v>
      </c>
      <c r="D41" s="5">
        <v>4.0</v>
      </c>
      <c r="E41" s="5">
        <v>96.0</v>
      </c>
      <c r="F41" s="5" t="s">
        <v>58</v>
      </c>
      <c r="G41" s="5" t="s">
        <v>59</v>
      </c>
      <c r="I41" s="1">
        <v>7.0</v>
      </c>
      <c r="J41" s="1">
        <v>35.0</v>
      </c>
    </row>
    <row r="42">
      <c r="A42" s="1">
        <v>69.40118</v>
      </c>
      <c r="B42" s="1">
        <v>133.04143</v>
      </c>
      <c r="C42" s="1">
        <v>441.0</v>
      </c>
      <c r="D42" s="1">
        <v>0.0</v>
      </c>
      <c r="E42" s="1">
        <v>100.0</v>
      </c>
      <c r="I42" s="1">
        <v>2.5</v>
      </c>
      <c r="J42" s="1">
        <v>23.0</v>
      </c>
    </row>
    <row r="43">
      <c r="A43" s="1">
        <v>69.40104</v>
      </c>
      <c r="B43" s="1">
        <v>133.04152</v>
      </c>
      <c r="C43" s="1">
        <v>442.0</v>
      </c>
      <c r="D43" s="1">
        <v>0.0</v>
      </c>
      <c r="E43" s="1">
        <v>100.0</v>
      </c>
      <c r="I43" s="1">
        <v>8.0</v>
      </c>
      <c r="J43" s="1">
        <v>120.0</v>
      </c>
    </row>
    <row r="44">
      <c r="A44" s="1">
        <v>69.40089</v>
      </c>
      <c r="B44" s="1">
        <v>133.04156</v>
      </c>
      <c r="C44" s="1">
        <v>443.0</v>
      </c>
      <c r="D44" s="1">
        <v>0.0</v>
      </c>
      <c r="E44" s="1">
        <v>100.0</v>
      </c>
      <c r="I44" s="1">
        <v>5.0</v>
      </c>
      <c r="J44" s="1">
        <v>39.0</v>
      </c>
    </row>
    <row r="45">
      <c r="A45" s="5">
        <v>69.40075</v>
      </c>
      <c r="B45" s="5">
        <v>133.04158</v>
      </c>
      <c r="C45" s="5">
        <v>444.0</v>
      </c>
      <c r="D45" s="5">
        <v>13.0</v>
      </c>
      <c r="E45" s="5">
        <v>40.0</v>
      </c>
      <c r="F45" s="5" t="s">
        <v>65</v>
      </c>
      <c r="I45" s="1">
        <v>2.6</v>
      </c>
      <c r="J45" s="1">
        <v>60.0</v>
      </c>
      <c r="K45" s="1">
        <v>2.0</v>
      </c>
    </row>
    <row r="46">
      <c r="A46" s="1">
        <v>69.40074</v>
      </c>
      <c r="B46" s="1">
        <v>133.04115</v>
      </c>
      <c r="C46" s="1">
        <v>445.0</v>
      </c>
      <c r="D46" s="1">
        <v>15.0</v>
      </c>
      <c r="E46" s="1">
        <v>40.0</v>
      </c>
      <c r="F46" s="1" t="s">
        <v>66</v>
      </c>
      <c r="I46" s="1">
        <v>2.5</v>
      </c>
      <c r="J46" s="1">
        <v>27.0</v>
      </c>
      <c r="K46" s="1">
        <v>0.1</v>
      </c>
    </row>
    <row r="47">
      <c r="A47" s="1">
        <v>69.40089</v>
      </c>
      <c r="B47" s="1">
        <v>133.04111</v>
      </c>
      <c r="C47" s="1">
        <v>446.0</v>
      </c>
      <c r="D47" s="1">
        <v>3.0</v>
      </c>
      <c r="E47" s="1">
        <v>97.0</v>
      </c>
      <c r="I47" s="1">
        <v>1.0</v>
      </c>
      <c r="J47" s="1">
        <v>8.0</v>
      </c>
      <c r="K47" s="1">
        <v>0.4</v>
      </c>
    </row>
    <row r="48">
      <c r="A48" s="1">
        <v>69.40105</v>
      </c>
      <c r="B48" s="1">
        <v>133.04103</v>
      </c>
      <c r="C48" s="1">
        <v>447.0</v>
      </c>
      <c r="D48" s="1">
        <v>0.0</v>
      </c>
      <c r="E48" s="1">
        <v>100.0</v>
      </c>
      <c r="I48" s="1">
        <v>0.6</v>
      </c>
      <c r="J48" s="1">
        <v>8.5</v>
      </c>
    </row>
    <row r="49">
      <c r="A49" s="1">
        <v>69.40115</v>
      </c>
      <c r="B49" s="1">
        <v>133.04099</v>
      </c>
      <c r="C49" s="1">
        <v>448.0</v>
      </c>
      <c r="D49" s="1">
        <v>10.0</v>
      </c>
      <c r="E49" s="1">
        <v>40.0</v>
      </c>
      <c r="F49" s="1" t="s">
        <v>63</v>
      </c>
      <c r="I49" s="1">
        <v>4.0</v>
      </c>
      <c r="J49" s="1">
        <v>60.0</v>
      </c>
    </row>
    <row r="50">
      <c r="A50" s="1">
        <v>69.40115</v>
      </c>
      <c r="B50" s="1">
        <v>133.04056</v>
      </c>
      <c r="C50" s="1">
        <v>449.0</v>
      </c>
      <c r="D50" s="1">
        <v>1.0</v>
      </c>
      <c r="E50" s="1">
        <v>99.0</v>
      </c>
      <c r="I50" s="1">
        <v>6.0</v>
      </c>
      <c r="J50" s="1">
        <v>27.0</v>
      </c>
      <c r="K50" s="1">
        <v>1.5</v>
      </c>
    </row>
    <row r="51">
      <c r="A51" s="1">
        <v>69.40099</v>
      </c>
      <c r="B51" s="1">
        <v>133.04056</v>
      </c>
      <c r="C51" s="1">
        <v>450.0</v>
      </c>
      <c r="D51" s="1">
        <v>0.0</v>
      </c>
      <c r="E51" s="1">
        <v>100.0</v>
      </c>
      <c r="F51" s="1" t="s">
        <v>60</v>
      </c>
      <c r="I51" s="1">
        <v>3.0</v>
      </c>
      <c r="J51" s="1">
        <v>50.0</v>
      </c>
    </row>
    <row r="52">
      <c r="A52" s="1">
        <v>69.40085</v>
      </c>
      <c r="B52" s="1">
        <v>133.04048</v>
      </c>
      <c r="C52" s="1">
        <v>451.0</v>
      </c>
      <c r="D52" s="1">
        <v>0.0</v>
      </c>
      <c r="E52" s="1">
        <v>100.0</v>
      </c>
      <c r="F52" s="1" t="s">
        <v>60</v>
      </c>
      <c r="I52" s="1">
        <v>1.0</v>
      </c>
      <c r="J52" s="1">
        <v>15.0</v>
      </c>
    </row>
    <row r="53">
      <c r="A53" s="5">
        <v>69.40075</v>
      </c>
      <c r="B53" s="5">
        <v>133.04041</v>
      </c>
      <c r="C53" s="5">
        <v>452.0</v>
      </c>
      <c r="D53" s="5">
        <v>10.0</v>
      </c>
      <c r="E53" s="5">
        <v>70.0</v>
      </c>
      <c r="F53" s="5" t="s">
        <v>63</v>
      </c>
      <c r="I53" s="1">
        <v>3.5</v>
      </c>
      <c r="J53" s="1">
        <v>22.0</v>
      </c>
      <c r="K53" s="1">
        <v>1.0</v>
      </c>
    </row>
    <row r="54">
      <c r="A54" s="1">
        <v>69.40079</v>
      </c>
      <c r="B54" s="1">
        <v>133.04001</v>
      </c>
      <c r="C54" s="1">
        <v>453.0</v>
      </c>
      <c r="D54" s="1">
        <v>14.0</v>
      </c>
      <c r="E54" s="1">
        <v>80.0</v>
      </c>
      <c r="F54" s="1" t="s">
        <v>63</v>
      </c>
      <c r="I54" s="1">
        <v>2.0</v>
      </c>
      <c r="J54" s="1">
        <v>8.0</v>
      </c>
      <c r="K54" s="1">
        <v>0.5</v>
      </c>
    </row>
    <row r="55">
      <c r="A55" s="1">
        <v>69.40093</v>
      </c>
      <c r="B55" s="1">
        <v>133.04008</v>
      </c>
      <c r="C55" s="1">
        <v>454.0</v>
      </c>
      <c r="D55" s="1">
        <v>0.0</v>
      </c>
      <c r="E55" s="1">
        <v>100.0</v>
      </c>
      <c r="F55" s="1" t="s">
        <v>60</v>
      </c>
      <c r="I55" s="1">
        <v>2.0</v>
      </c>
      <c r="J55" s="1">
        <v>22.0</v>
      </c>
      <c r="K55" s="1">
        <v>1.0</v>
      </c>
    </row>
    <row r="56">
      <c r="A56" s="5">
        <v>69.40108</v>
      </c>
      <c r="B56" s="5">
        <v>133.0401</v>
      </c>
      <c r="C56" s="5">
        <v>455.0</v>
      </c>
      <c r="D56" s="5">
        <v>3.0</v>
      </c>
      <c r="E56" s="5">
        <v>99.0</v>
      </c>
      <c r="F56" s="6"/>
      <c r="G56" s="5" t="s">
        <v>59</v>
      </c>
      <c r="I56" s="1">
        <v>2.0</v>
      </c>
      <c r="J56" s="1">
        <v>8.0</v>
      </c>
      <c r="K56" s="1">
        <v>0.3</v>
      </c>
    </row>
    <row r="57">
      <c r="A57" s="1">
        <v>69.40118</v>
      </c>
      <c r="B57" s="1">
        <v>133.03972</v>
      </c>
      <c r="C57" s="1">
        <v>456.0</v>
      </c>
      <c r="D57" s="1">
        <v>2.0</v>
      </c>
      <c r="E57" s="1">
        <v>99.0</v>
      </c>
      <c r="I57" s="1">
        <v>1.5</v>
      </c>
      <c r="J57" s="1">
        <v>7.0</v>
      </c>
      <c r="K57" s="1">
        <v>0.5</v>
      </c>
    </row>
    <row r="58">
      <c r="A58" s="1">
        <v>69.40103</v>
      </c>
      <c r="B58" s="1">
        <v>133.03966</v>
      </c>
      <c r="C58" s="1">
        <v>457.0</v>
      </c>
      <c r="D58" s="1">
        <v>4.0</v>
      </c>
      <c r="E58" s="1">
        <v>99.0</v>
      </c>
      <c r="I58" s="1">
        <v>4.0</v>
      </c>
      <c r="J58" s="1">
        <v>30.0</v>
      </c>
      <c r="K58" s="1">
        <v>0.5</v>
      </c>
    </row>
    <row r="59">
      <c r="A59" s="5">
        <v>69.40088</v>
      </c>
      <c r="B59" s="5">
        <v>133.03954</v>
      </c>
      <c r="C59" s="5">
        <v>458.0</v>
      </c>
      <c r="D59" s="5">
        <v>25.0</v>
      </c>
      <c r="E59" s="5">
        <v>30.0</v>
      </c>
      <c r="F59" s="5" t="s">
        <v>67</v>
      </c>
      <c r="I59" s="1">
        <v>2.0</v>
      </c>
      <c r="J59" s="1">
        <v>22.0</v>
      </c>
      <c r="K59" s="1">
        <v>0.2</v>
      </c>
    </row>
    <row r="60">
      <c r="A60" s="1">
        <v>69.4009</v>
      </c>
      <c r="B60" s="1">
        <v>133.03912</v>
      </c>
      <c r="C60" s="1">
        <v>459.0</v>
      </c>
      <c r="D60" s="1">
        <v>8.0</v>
      </c>
      <c r="E60" s="1">
        <v>90.0</v>
      </c>
      <c r="F60" s="1" t="s">
        <v>68</v>
      </c>
      <c r="I60" s="1">
        <v>2.3</v>
      </c>
      <c r="J60" s="1">
        <v>13.0</v>
      </c>
      <c r="K60" s="1">
        <v>0.4</v>
      </c>
    </row>
    <row r="61">
      <c r="A61" s="1">
        <v>69.40105</v>
      </c>
      <c r="B61" s="1">
        <v>133.03928</v>
      </c>
      <c r="C61" s="1">
        <v>460.0</v>
      </c>
      <c r="D61" s="1">
        <v>0.0</v>
      </c>
      <c r="E61" s="1">
        <v>100.0</v>
      </c>
      <c r="I61" s="1">
        <v>2.0</v>
      </c>
      <c r="J61" s="1">
        <v>15.0</v>
      </c>
      <c r="K61" s="1">
        <v>1.0</v>
      </c>
    </row>
    <row r="62">
      <c r="A62" s="5">
        <v>69.40121</v>
      </c>
      <c r="B62" s="5">
        <v>133.0394</v>
      </c>
      <c r="C62" s="5">
        <v>461.0</v>
      </c>
      <c r="D62" s="5">
        <v>0.0</v>
      </c>
      <c r="E62" s="5">
        <v>100.0</v>
      </c>
      <c r="F62" s="5" t="s">
        <v>69</v>
      </c>
      <c r="G62" s="5" t="s">
        <v>59</v>
      </c>
      <c r="I62" s="1">
        <v>1.0</v>
      </c>
      <c r="J62" s="1">
        <v>15.0</v>
      </c>
      <c r="K62" s="1">
        <v>0.3</v>
      </c>
    </row>
    <row r="63">
      <c r="A63" s="1">
        <v>69.40127</v>
      </c>
      <c r="B63" s="1">
        <v>133.039</v>
      </c>
      <c r="C63" s="1">
        <v>462.0</v>
      </c>
      <c r="D63" s="1">
        <v>6.0</v>
      </c>
      <c r="E63" s="1">
        <v>90.0</v>
      </c>
      <c r="F63" s="1" t="s">
        <v>70</v>
      </c>
      <c r="I63" s="1">
        <v>9.0</v>
      </c>
      <c r="J63" s="1">
        <v>117.0</v>
      </c>
    </row>
    <row r="64">
      <c r="A64" s="1">
        <v>69.40112</v>
      </c>
      <c r="B64" s="1">
        <v>133.03885</v>
      </c>
      <c r="C64" s="1">
        <v>463.0</v>
      </c>
      <c r="D64" s="1">
        <v>0.0</v>
      </c>
      <c r="E64" s="1">
        <v>100.0</v>
      </c>
      <c r="F64" s="1" t="s">
        <v>60</v>
      </c>
      <c r="I64" s="1">
        <v>3.0</v>
      </c>
      <c r="J64" s="1">
        <v>26.0</v>
      </c>
      <c r="K64" s="1">
        <v>2.0</v>
      </c>
    </row>
    <row r="65">
      <c r="A65" s="5">
        <v>69.40099</v>
      </c>
      <c r="B65" s="5">
        <v>133.03874</v>
      </c>
      <c r="C65" s="5">
        <v>464.0</v>
      </c>
      <c r="D65" s="5">
        <v>20.0</v>
      </c>
      <c r="E65" s="5">
        <v>25.0</v>
      </c>
      <c r="F65" s="6"/>
      <c r="I65" s="1">
        <v>2.5</v>
      </c>
      <c r="J65" s="1">
        <v>21.0</v>
      </c>
      <c r="K65" s="1">
        <v>1.5</v>
      </c>
    </row>
    <row r="66">
      <c r="A66" s="1">
        <v>69.40095</v>
      </c>
      <c r="B66" s="1">
        <v>133.03835</v>
      </c>
      <c r="C66" s="1">
        <v>465.0</v>
      </c>
      <c r="D66" s="1">
        <v>26.0</v>
      </c>
      <c r="E66" s="1">
        <v>60.0</v>
      </c>
      <c r="F66" s="1" t="s">
        <v>71</v>
      </c>
      <c r="I66" s="1">
        <v>2.2</v>
      </c>
      <c r="J66" s="1">
        <v>12.0</v>
      </c>
      <c r="K66" s="1">
        <v>0.1</v>
      </c>
    </row>
    <row r="67">
      <c r="A67" s="1">
        <v>69.40109</v>
      </c>
      <c r="B67" s="1">
        <v>133.03842</v>
      </c>
      <c r="C67" s="1">
        <v>466.0</v>
      </c>
      <c r="D67" s="1">
        <v>0.0</v>
      </c>
      <c r="E67" s="1">
        <v>100.0</v>
      </c>
      <c r="I67" s="1">
        <v>1.5</v>
      </c>
      <c r="J67" s="1">
        <v>20.0</v>
      </c>
    </row>
    <row r="68">
      <c r="A68" s="5">
        <v>69.40123</v>
      </c>
      <c r="B68" s="5">
        <v>133.03853</v>
      </c>
      <c r="C68" s="5">
        <v>467.0</v>
      </c>
      <c r="D68" s="5">
        <v>2.0</v>
      </c>
      <c r="E68" s="5">
        <v>99.0</v>
      </c>
      <c r="F68" s="6"/>
      <c r="G68" s="5" t="s">
        <v>59</v>
      </c>
      <c r="I68" s="1">
        <v>1.5</v>
      </c>
      <c r="J68" s="1">
        <v>28.0</v>
      </c>
      <c r="K68" s="1">
        <v>1.5</v>
      </c>
    </row>
    <row r="69">
      <c r="A69" s="1">
        <v>69.40135</v>
      </c>
      <c r="B69" s="1">
        <v>133.03833</v>
      </c>
      <c r="C69" s="1">
        <v>468.0</v>
      </c>
      <c r="D69" s="1">
        <v>4.0</v>
      </c>
      <c r="E69" s="1">
        <v>90.0</v>
      </c>
      <c r="F69" s="1" t="s">
        <v>72</v>
      </c>
      <c r="I69" s="1">
        <v>3.0</v>
      </c>
      <c r="J69" s="1">
        <v>25.0</v>
      </c>
      <c r="K69" s="1">
        <v>1.0</v>
      </c>
    </row>
    <row r="70">
      <c r="A70" s="1">
        <v>69.40122</v>
      </c>
      <c r="B70" s="1">
        <v>133.0381</v>
      </c>
      <c r="C70" s="1">
        <v>469.0</v>
      </c>
      <c r="D70" s="1">
        <v>0.0</v>
      </c>
      <c r="E70" s="1">
        <v>100.0</v>
      </c>
      <c r="I70" s="1">
        <v>2.0</v>
      </c>
      <c r="J70" s="1">
        <v>22.0</v>
      </c>
      <c r="K70" s="1">
        <v>0.3</v>
      </c>
    </row>
    <row r="71">
      <c r="A71" s="5">
        <v>69.40109</v>
      </c>
      <c r="B71" s="5">
        <v>133.0379</v>
      </c>
      <c r="C71" s="5">
        <v>470.0</v>
      </c>
      <c r="D71" s="5">
        <v>0.0</v>
      </c>
      <c r="E71" s="5">
        <v>100.0</v>
      </c>
      <c r="F71" s="6"/>
      <c r="I71" s="1">
        <v>3.0</v>
      </c>
      <c r="J71" s="1">
        <v>35.0</v>
      </c>
      <c r="K71" s="1">
        <v>0.7</v>
      </c>
    </row>
    <row r="72">
      <c r="A72" s="1">
        <v>69.40098</v>
      </c>
      <c r="B72" s="1">
        <v>133.03772</v>
      </c>
      <c r="C72" s="1">
        <v>471.0</v>
      </c>
      <c r="D72" s="1">
        <v>7.0</v>
      </c>
      <c r="E72" s="1">
        <v>90.0</v>
      </c>
      <c r="I72" s="1">
        <v>2.0</v>
      </c>
      <c r="J72" s="1">
        <v>20.0</v>
      </c>
    </row>
    <row r="73">
      <c r="A73" s="1">
        <v>69.401</v>
      </c>
      <c r="B73" s="1">
        <v>133.03737</v>
      </c>
      <c r="C73" s="1">
        <v>472.0</v>
      </c>
      <c r="D73" s="1">
        <v>10.0</v>
      </c>
      <c r="E73" s="1">
        <v>50.0</v>
      </c>
      <c r="I73" s="1">
        <v>9.0</v>
      </c>
      <c r="J73" s="1">
        <v>95.0</v>
      </c>
    </row>
    <row r="74">
      <c r="A74" s="1">
        <v>69.40112</v>
      </c>
      <c r="B74" s="1">
        <v>133.03755</v>
      </c>
      <c r="C74" s="1">
        <v>473.0</v>
      </c>
      <c r="D74" s="1">
        <v>27.0</v>
      </c>
      <c r="E74" s="1">
        <v>20.0</v>
      </c>
      <c r="I74" s="1">
        <v>2.5</v>
      </c>
      <c r="J74" s="1">
        <v>26.0</v>
      </c>
      <c r="K74" s="1">
        <v>1.7</v>
      </c>
    </row>
    <row r="75">
      <c r="A75" s="1">
        <v>69.40125</v>
      </c>
      <c r="B75" s="1">
        <v>133.03772</v>
      </c>
      <c r="C75" s="1">
        <v>474.0</v>
      </c>
      <c r="D75" s="1">
        <v>0.0</v>
      </c>
      <c r="E75" s="1">
        <v>100.0</v>
      </c>
      <c r="I75" s="1">
        <v>4.0</v>
      </c>
      <c r="J75" s="1">
        <v>36.0</v>
      </c>
    </row>
    <row r="76">
      <c r="A76" s="1">
        <v>69.40139</v>
      </c>
      <c r="B76" s="1">
        <v>133.03706</v>
      </c>
      <c r="C76" s="1">
        <v>475.0</v>
      </c>
      <c r="D76" s="1">
        <v>2.0</v>
      </c>
      <c r="E76" s="1">
        <v>99.0</v>
      </c>
      <c r="I76" s="1">
        <v>5.0</v>
      </c>
      <c r="J76" s="1">
        <v>19.0</v>
      </c>
      <c r="K76" s="1">
        <v>1.0</v>
      </c>
    </row>
    <row r="77">
      <c r="A77" s="5">
        <v>69.40146</v>
      </c>
      <c r="B77" s="5">
        <v>133.03796</v>
      </c>
      <c r="C77" s="5">
        <v>476.0</v>
      </c>
      <c r="D77" s="5">
        <v>9.0</v>
      </c>
      <c r="E77" s="5">
        <v>60.0</v>
      </c>
      <c r="F77" s="6"/>
      <c r="G77" s="5" t="s">
        <v>59</v>
      </c>
      <c r="I77" s="1">
        <v>1.5</v>
      </c>
      <c r="J77" s="1">
        <v>13.0</v>
      </c>
      <c r="K77" s="1">
        <v>0.7</v>
      </c>
    </row>
    <row r="78">
      <c r="A78" s="1">
        <v>69.40155</v>
      </c>
      <c r="B78" s="1">
        <v>133.03767</v>
      </c>
      <c r="C78" s="1">
        <v>477.0</v>
      </c>
      <c r="D78" s="1">
        <v>20.0</v>
      </c>
      <c r="E78" s="1">
        <v>25.0</v>
      </c>
      <c r="I78" s="1">
        <v>3.0</v>
      </c>
      <c r="J78" s="1">
        <v>20.0</v>
      </c>
      <c r="K78" s="1">
        <v>2.0</v>
      </c>
    </row>
    <row r="79">
      <c r="A79" s="1">
        <v>69.40144</v>
      </c>
      <c r="B79" s="1">
        <v>133.03743</v>
      </c>
      <c r="C79" s="1">
        <v>478.0</v>
      </c>
      <c r="D79" s="1">
        <v>8.0</v>
      </c>
      <c r="E79" s="1">
        <v>87.0</v>
      </c>
      <c r="F79" s="1" t="s">
        <v>73</v>
      </c>
      <c r="I79" s="1">
        <v>1.5</v>
      </c>
      <c r="J79" s="1">
        <v>26.0</v>
      </c>
    </row>
    <row r="80">
      <c r="A80" s="1">
        <v>69.40131</v>
      </c>
      <c r="B80" s="1">
        <v>133.03722</v>
      </c>
      <c r="C80" s="1">
        <v>479.0</v>
      </c>
      <c r="D80" s="1">
        <v>6.0</v>
      </c>
      <c r="E80" s="1">
        <v>99.0</v>
      </c>
      <c r="I80" s="1">
        <v>3.5</v>
      </c>
      <c r="J80" s="1">
        <v>38.0</v>
      </c>
    </row>
    <row r="81">
      <c r="A81" s="1">
        <v>69.40121</v>
      </c>
      <c r="B81" s="1">
        <v>133.03696</v>
      </c>
      <c r="C81" s="1">
        <v>480.0</v>
      </c>
      <c r="D81" s="1">
        <v>30.0</v>
      </c>
      <c r="E81" s="1">
        <v>20.0</v>
      </c>
      <c r="F81" s="1" t="s">
        <v>74</v>
      </c>
      <c r="I81" s="1">
        <v>2.0</v>
      </c>
      <c r="J81" s="1">
        <v>52.0</v>
      </c>
    </row>
    <row r="82">
      <c r="A82" s="5">
        <v>69.40115</v>
      </c>
      <c r="B82" s="5">
        <v>133.03673</v>
      </c>
      <c r="C82" s="5">
        <v>481.0</v>
      </c>
      <c r="D82" s="5">
        <v>30.0</v>
      </c>
      <c r="E82" s="5">
        <v>50.0</v>
      </c>
      <c r="F82" s="5" t="s">
        <v>75</v>
      </c>
      <c r="I82" s="1">
        <v>12.0</v>
      </c>
      <c r="J82" s="1">
        <v>63.0</v>
      </c>
    </row>
    <row r="83">
      <c r="A83" s="1">
        <v>69.40125</v>
      </c>
      <c r="B83" s="1">
        <v>133.03647</v>
      </c>
      <c r="C83" s="1">
        <v>482.0</v>
      </c>
      <c r="D83" s="1">
        <v>22.0</v>
      </c>
      <c r="E83" s="1">
        <v>20.0</v>
      </c>
      <c r="F83" s="1" t="s">
        <v>76</v>
      </c>
      <c r="I83" s="1">
        <v>3.5</v>
      </c>
      <c r="J83" s="1">
        <v>51.0</v>
      </c>
    </row>
    <row r="84">
      <c r="A84" s="1">
        <v>69.40137</v>
      </c>
      <c r="B84" s="1">
        <v>133.03668</v>
      </c>
      <c r="C84" s="1">
        <v>483.0</v>
      </c>
      <c r="D84" s="1">
        <v>23.0</v>
      </c>
      <c r="E84" s="1">
        <v>50.0</v>
      </c>
      <c r="F84" s="1" t="s">
        <v>77</v>
      </c>
      <c r="I84" s="1">
        <v>5.0</v>
      </c>
      <c r="J84" s="1">
        <v>44.0</v>
      </c>
    </row>
    <row r="85">
      <c r="A85" s="1">
        <v>69.40147</v>
      </c>
      <c r="B85" s="1">
        <v>133.03693</v>
      </c>
      <c r="C85" s="1">
        <v>484.0</v>
      </c>
      <c r="D85" s="1">
        <v>12.0</v>
      </c>
      <c r="E85" s="1">
        <v>80.0</v>
      </c>
      <c r="F85" s="1" t="s">
        <v>78</v>
      </c>
      <c r="I85" s="1">
        <v>3.5</v>
      </c>
      <c r="J85" s="1">
        <v>14.0</v>
      </c>
    </row>
    <row r="86">
      <c r="A86" s="1">
        <v>69.40159</v>
      </c>
      <c r="B86" s="1">
        <v>133.03716</v>
      </c>
      <c r="C86" s="1">
        <v>485.0</v>
      </c>
      <c r="D86" s="1">
        <v>15.0</v>
      </c>
      <c r="E86" s="1">
        <v>80.0</v>
      </c>
      <c r="F86" s="1" t="s">
        <v>79</v>
      </c>
      <c r="I86" s="1">
        <v>3.0</v>
      </c>
      <c r="J86" s="1">
        <v>108.0</v>
      </c>
    </row>
    <row r="87">
      <c r="A87" s="5">
        <v>69.4017</v>
      </c>
      <c r="B87" s="5">
        <v>133.03738</v>
      </c>
      <c r="C87" s="5">
        <v>486.0</v>
      </c>
      <c r="D87" s="5">
        <v>20.0</v>
      </c>
      <c r="E87" s="5">
        <v>30.0</v>
      </c>
      <c r="F87" s="6"/>
      <c r="G87" s="5" t="s">
        <v>59</v>
      </c>
      <c r="I87" s="1">
        <v>8.0</v>
      </c>
      <c r="J87" s="1">
        <v>76.0</v>
      </c>
    </row>
    <row r="88">
      <c r="A88" s="1">
        <v>69.40176</v>
      </c>
      <c r="B88" s="1">
        <v>133.03706</v>
      </c>
      <c r="C88" s="1">
        <v>487.0</v>
      </c>
      <c r="D88" s="1">
        <v>20.0</v>
      </c>
      <c r="E88" s="1">
        <v>45.0</v>
      </c>
      <c r="I88" s="1">
        <v>1.5</v>
      </c>
      <c r="J88" s="1">
        <v>8.5</v>
      </c>
    </row>
    <row r="89">
      <c r="A89" s="1">
        <v>69.40166</v>
      </c>
      <c r="B89" s="1">
        <v>133.03677</v>
      </c>
      <c r="C89" s="1">
        <v>488.0</v>
      </c>
      <c r="D89" s="1">
        <v>16.0</v>
      </c>
      <c r="E89" s="1">
        <v>60.0</v>
      </c>
      <c r="J89" s="1" t="s">
        <v>80</v>
      </c>
    </row>
    <row r="90">
      <c r="A90" s="1">
        <v>69.40157</v>
      </c>
      <c r="B90" s="1">
        <v>133.03651</v>
      </c>
      <c r="C90" s="1">
        <v>489.0</v>
      </c>
      <c r="D90" s="1">
        <v>19.0</v>
      </c>
      <c r="E90" s="1">
        <v>70.0</v>
      </c>
      <c r="F90" s="1" t="s">
        <v>81</v>
      </c>
    </row>
    <row r="91">
      <c r="A91" s="5">
        <v>69.40148</v>
      </c>
      <c r="B91" s="5">
        <v>133.03619</v>
      </c>
      <c r="C91" s="5">
        <v>490.0</v>
      </c>
      <c r="D91" s="5">
        <v>29.0</v>
      </c>
      <c r="E91" s="5">
        <v>60.0</v>
      </c>
      <c r="F91" s="5" t="s">
        <v>82</v>
      </c>
    </row>
    <row r="92">
      <c r="A92" s="1">
        <v>69.40153</v>
      </c>
      <c r="B92" s="1">
        <v>133.03589</v>
      </c>
      <c r="C92" s="1">
        <v>491.0</v>
      </c>
      <c r="D92" s="1">
        <v>6.0</v>
      </c>
      <c r="E92" s="1">
        <v>80.0</v>
      </c>
      <c r="F92" s="1" t="s">
        <v>83</v>
      </c>
    </row>
    <row r="93">
      <c r="A93" s="1">
        <v>69.40161</v>
      </c>
      <c r="B93" s="1">
        <v>133.03619</v>
      </c>
      <c r="C93" s="1">
        <v>492.0</v>
      </c>
      <c r="D93" s="1">
        <v>15.0</v>
      </c>
      <c r="E93" s="1">
        <v>50.0</v>
      </c>
    </row>
    <row r="94">
      <c r="A94" s="1">
        <v>69.4017</v>
      </c>
      <c r="B94" s="1">
        <v>133.03653</v>
      </c>
      <c r="C94" s="1">
        <v>493.0</v>
      </c>
      <c r="D94" s="1">
        <v>13.0</v>
      </c>
      <c r="E94" s="1">
        <v>85.0</v>
      </c>
    </row>
    <row r="95">
      <c r="A95" s="5">
        <v>69.4018</v>
      </c>
      <c r="B95" s="5">
        <v>133.0368</v>
      </c>
      <c r="C95" s="5">
        <v>494.0</v>
      </c>
      <c r="D95" s="5">
        <v>9.0</v>
      </c>
      <c r="E95" s="5">
        <v>35.0</v>
      </c>
      <c r="F95" s="6"/>
      <c r="G95" s="5" t="s">
        <v>59</v>
      </c>
    </row>
    <row r="96">
      <c r="A96" s="1">
        <v>69.40194</v>
      </c>
      <c r="B96" s="1">
        <v>133.03671</v>
      </c>
      <c r="C96" s="1">
        <v>495.0</v>
      </c>
      <c r="D96" s="1">
        <v>9.0</v>
      </c>
      <c r="E96" s="1">
        <v>50.0</v>
      </c>
    </row>
    <row r="97">
      <c r="A97" s="1">
        <v>69.40186</v>
      </c>
      <c r="B97" s="1">
        <v>133.03635</v>
      </c>
      <c r="C97" s="1">
        <v>496.0</v>
      </c>
      <c r="D97" s="1">
        <v>14.0</v>
      </c>
      <c r="E97" s="1">
        <v>65.0</v>
      </c>
    </row>
    <row r="98">
      <c r="A98" s="5">
        <v>69.40179</v>
      </c>
      <c r="B98" s="5">
        <v>133.036</v>
      </c>
      <c r="C98" s="5">
        <v>497.0</v>
      </c>
      <c r="D98" s="5">
        <v>15.0</v>
      </c>
      <c r="E98" s="5">
        <v>60.0</v>
      </c>
      <c r="F98" s="6"/>
      <c r="G98" s="1" t="s">
        <v>84</v>
      </c>
    </row>
    <row r="99">
      <c r="A99" s="1">
        <v>69.40195</v>
      </c>
      <c r="B99" s="1">
        <v>133.03555</v>
      </c>
      <c r="C99" s="1">
        <v>498.0</v>
      </c>
      <c r="D99" s="1">
        <v>27.0</v>
      </c>
      <c r="E99" s="1">
        <v>60.0</v>
      </c>
    </row>
    <row r="100">
      <c r="A100" s="1">
        <v>69.40202</v>
      </c>
      <c r="B100" s="1">
        <v>133.03586</v>
      </c>
      <c r="C100" s="1">
        <v>499.0</v>
      </c>
      <c r="D100" s="1">
        <v>14.0</v>
      </c>
      <c r="E100" s="1">
        <v>95.0</v>
      </c>
      <c r="F100" s="1" t="s">
        <v>85</v>
      </c>
    </row>
    <row r="101">
      <c r="A101" s="1">
        <v>69.40209</v>
      </c>
      <c r="B101" s="1">
        <v>133.03615</v>
      </c>
      <c r="C101" s="1">
        <v>500.0</v>
      </c>
      <c r="D101" s="1">
        <v>22.0</v>
      </c>
      <c r="E101" s="1">
        <v>50.0</v>
      </c>
    </row>
    <row r="102">
      <c r="A102" s="5">
        <v>69.40216</v>
      </c>
      <c r="B102" s="5">
        <v>133.03639</v>
      </c>
      <c r="C102" s="5">
        <v>501.0</v>
      </c>
      <c r="D102" s="5">
        <v>18.0</v>
      </c>
      <c r="E102" s="5">
        <v>50.0</v>
      </c>
      <c r="F102" s="6"/>
      <c r="G102" s="5" t="s">
        <v>59</v>
      </c>
    </row>
    <row r="103">
      <c r="A103" s="1">
        <v>69.40232</v>
      </c>
      <c r="B103" s="1">
        <v>133.036</v>
      </c>
      <c r="C103" s="1">
        <v>502.0</v>
      </c>
      <c r="D103" s="1">
        <v>15.0</v>
      </c>
      <c r="E103" s="1">
        <v>50.0</v>
      </c>
    </row>
    <row r="104">
      <c r="A104" s="1">
        <v>69.40225</v>
      </c>
      <c r="B104" s="1">
        <v>133.03575</v>
      </c>
      <c r="C104" s="1">
        <v>503.0</v>
      </c>
      <c r="D104" s="1">
        <v>10.0</v>
      </c>
      <c r="E104" s="1">
        <v>55.0</v>
      </c>
    </row>
    <row r="105">
      <c r="A105" s="5">
        <v>69.40218</v>
      </c>
      <c r="B105" s="5">
        <v>133.03537</v>
      </c>
      <c r="C105" s="5">
        <v>504.0</v>
      </c>
      <c r="D105" s="5">
        <v>25.0</v>
      </c>
      <c r="E105" s="5">
        <v>60.0</v>
      </c>
      <c r="F105" s="6"/>
    </row>
    <row r="106">
      <c r="A106" s="1">
        <v>69.40235</v>
      </c>
      <c r="B106" s="1">
        <v>133.035</v>
      </c>
      <c r="C106" s="1">
        <v>505.0</v>
      </c>
      <c r="D106" s="1">
        <v>20.0</v>
      </c>
      <c r="E106" s="1">
        <v>60.0</v>
      </c>
      <c r="G106" s="1" t="s">
        <v>86</v>
      </c>
    </row>
    <row r="107">
      <c r="A107" s="1">
        <v>69.4024</v>
      </c>
      <c r="B107" s="1">
        <v>133.03523</v>
      </c>
      <c r="C107" s="1">
        <v>506.0</v>
      </c>
      <c r="D107" s="1">
        <v>10.0</v>
      </c>
      <c r="E107" s="1">
        <v>94.0</v>
      </c>
    </row>
    <row r="108">
      <c r="A108" s="5">
        <v>69.40246</v>
      </c>
      <c r="B108" s="5">
        <v>133.03548</v>
      </c>
      <c r="C108" s="5">
        <v>507.0</v>
      </c>
      <c r="D108" s="5">
        <v>13.0</v>
      </c>
      <c r="E108" s="5">
        <v>85.0</v>
      </c>
      <c r="F108" s="6"/>
      <c r="G108" s="5" t="s">
        <v>59</v>
      </c>
    </row>
    <row r="109">
      <c r="A109" s="1">
        <v>69.40268</v>
      </c>
      <c r="B109" s="1">
        <v>133.03531</v>
      </c>
      <c r="C109" s="1">
        <v>508.0</v>
      </c>
      <c r="D109" s="1">
        <v>3.0</v>
      </c>
      <c r="E109" s="1">
        <v>25.0</v>
      </c>
    </row>
    <row r="110">
      <c r="A110" s="1">
        <v>69.4026</v>
      </c>
      <c r="B110" s="1">
        <v>133.03494</v>
      </c>
      <c r="C110" s="1">
        <v>509.0</v>
      </c>
      <c r="D110" s="1">
        <v>5.0</v>
      </c>
      <c r="E110" s="1">
        <v>95.0</v>
      </c>
    </row>
    <row r="111">
      <c r="A111" s="5">
        <v>69.40254</v>
      </c>
      <c r="B111" s="5">
        <v>133.03464</v>
      </c>
      <c r="C111" s="5">
        <v>510.0</v>
      </c>
      <c r="D111" s="5">
        <v>20.0</v>
      </c>
      <c r="E111" s="5">
        <v>70.0</v>
      </c>
      <c r="F111" s="6"/>
    </row>
    <row r="112">
      <c r="A112" s="1">
        <v>69.40266</v>
      </c>
      <c r="B112" s="1">
        <v>133.03444</v>
      </c>
      <c r="C112" s="1" t="s">
        <v>87</v>
      </c>
      <c r="D112" s="1">
        <v>11.0</v>
      </c>
      <c r="E112" s="1">
        <v>80.0</v>
      </c>
    </row>
    <row r="113">
      <c r="A113" s="1">
        <v>69.4027</v>
      </c>
      <c r="B113" s="1">
        <v>133.03464</v>
      </c>
      <c r="C113" s="1">
        <v>517.0</v>
      </c>
      <c r="D113" s="1">
        <v>9.0</v>
      </c>
      <c r="E113" s="1">
        <v>70.0</v>
      </c>
    </row>
    <row r="114">
      <c r="A114" s="5">
        <v>69.40276</v>
      </c>
      <c r="B114" s="5">
        <v>133.03493</v>
      </c>
      <c r="C114" s="5">
        <v>518.0</v>
      </c>
      <c r="D114" s="5">
        <v>9.0</v>
      </c>
      <c r="E114" s="5">
        <v>50.0</v>
      </c>
      <c r="F114" s="6"/>
      <c r="G114" s="5" t="s">
        <v>59</v>
      </c>
    </row>
    <row r="115">
      <c r="A115" s="1">
        <v>69.40298</v>
      </c>
      <c r="B115" s="1">
        <v>133.03477</v>
      </c>
      <c r="C115" s="1">
        <v>519.0</v>
      </c>
      <c r="D115" s="1">
        <v>9.0</v>
      </c>
      <c r="E115" s="1">
        <v>40.0</v>
      </c>
    </row>
    <row r="116">
      <c r="A116" s="1">
        <v>69.40291</v>
      </c>
      <c r="B116" s="1">
        <v>133.03453</v>
      </c>
      <c r="C116" s="1">
        <v>520.0</v>
      </c>
      <c r="D116" s="1">
        <v>3.0</v>
      </c>
      <c r="E116" s="1">
        <v>15.0</v>
      </c>
      <c r="F116" s="1" t="s">
        <v>88</v>
      </c>
    </row>
    <row r="117">
      <c r="A117" s="1">
        <v>69.40284</v>
      </c>
      <c r="B117" s="1">
        <v>133.03432</v>
      </c>
      <c r="C117" s="1">
        <v>521.0</v>
      </c>
      <c r="D117" s="1">
        <v>11.0</v>
      </c>
      <c r="E117" s="1">
        <v>50.0</v>
      </c>
    </row>
    <row r="118">
      <c r="A118" s="5">
        <v>69.40277</v>
      </c>
      <c r="B118" s="5">
        <v>133.03416</v>
      </c>
      <c r="C118" s="5">
        <v>527.0</v>
      </c>
      <c r="D118" s="5">
        <v>30.0</v>
      </c>
      <c r="E118" s="5">
        <v>80.0</v>
      </c>
      <c r="F118" s="6"/>
    </row>
    <row r="119">
      <c r="A119" s="1">
        <v>69.40289</v>
      </c>
      <c r="B119" s="1">
        <v>133.03371</v>
      </c>
      <c r="C119" s="1">
        <v>528.0</v>
      </c>
      <c r="D119" s="1">
        <v>12.0</v>
      </c>
      <c r="E119" s="1">
        <v>85.0</v>
      </c>
    </row>
    <row r="120">
      <c r="A120" s="1">
        <v>69.40299</v>
      </c>
      <c r="B120" s="1">
        <v>133.03386</v>
      </c>
      <c r="C120" s="1">
        <v>529.0</v>
      </c>
      <c r="D120" s="1">
        <v>9.0</v>
      </c>
      <c r="E120" s="1">
        <v>90.0</v>
      </c>
    </row>
    <row r="121">
      <c r="A121" s="5">
        <v>69.40308</v>
      </c>
      <c r="B121" s="5">
        <v>133.03402</v>
      </c>
      <c r="C121" s="5">
        <v>530.0</v>
      </c>
      <c r="D121" s="5">
        <v>9.0</v>
      </c>
      <c r="E121" s="5">
        <v>60.0</v>
      </c>
      <c r="F121" s="6"/>
      <c r="G121" s="5" t="s">
        <v>59</v>
      </c>
      <c r="H121" s="1" t="s">
        <v>89</v>
      </c>
    </row>
    <row r="122">
      <c r="A122" s="1">
        <v>69.40327</v>
      </c>
      <c r="B122" s="1">
        <v>133.03375</v>
      </c>
      <c r="C122" s="1">
        <v>531.0</v>
      </c>
      <c r="D122" s="1">
        <v>7.0</v>
      </c>
      <c r="E122" s="1">
        <v>50.0</v>
      </c>
    </row>
    <row r="123">
      <c r="A123" s="1">
        <v>69.40318</v>
      </c>
      <c r="B123" s="1">
        <v>133.03348</v>
      </c>
      <c r="C123" s="1">
        <v>532.0</v>
      </c>
      <c r="D123" s="1">
        <v>7.0</v>
      </c>
      <c r="E123" s="1">
        <v>40.0</v>
      </c>
      <c r="F123" s="1" t="s">
        <v>90</v>
      </c>
    </row>
    <row r="124">
      <c r="A124" s="5">
        <v>69.40308</v>
      </c>
      <c r="B124" s="5">
        <v>133.0332</v>
      </c>
      <c r="C124" s="5">
        <v>533.0</v>
      </c>
      <c r="D124" s="5">
        <v>17.0</v>
      </c>
      <c r="E124" s="5">
        <v>80.0</v>
      </c>
      <c r="F124" s="6"/>
    </row>
    <row r="125">
      <c r="A125" s="1">
        <v>69.40309</v>
      </c>
      <c r="B125" s="1">
        <v>133.0327</v>
      </c>
      <c r="C125" s="1">
        <v>534.0</v>
      </c>
      <c r="D125" s="1">
        <v>22.0</v>
      </c>
      <c r="E125" s="1">
        <v>50.0</v>
      </c>
      <c r="F125" s="1" t="s">
        <v>91</v>
      </c>
    </row>
    <row r="126">
      <c r="A126" s="1">
        <v>69.40316</v>
      </c>
      <c r="B126" s="1">
        <v>133.03297</v>
      </c>
      <c r="C126" s="1">
        <v>535.0</v>
      </c>
      <c r="D126" s="1">
        <v>22.0</v>
      </c>
      <c r="E126" s="1">
        <v>70.0</v>
      </c>
    </row>
    <row r="127">
      <c r="A127" s="1">
        <v>69.40322</v>
      </c>
      <c r="B127" s="1">
        <v>133.03366</v>
      </c>
      <c r="C127" s="1">
        <v>536.0</v>
      </c>
      <c r="D127" s="1">
        <v>8.0</v>
      </c>
      <c r="E127" s="1">
        <v>85.0</v>
      </c>
      <c r="F127" s="1" t="s">
        <v>92</v>
      </c>
    </row>
    <row r="128">
      <c r="A128" s="5">
        <v>69.40331</v>
      </c>
      <c r="B128" s="5">
        <v>133.03369</v>
      </c>
      <c r="C128" s="5">
        <v>537.0</v>
      </c>
      <c r="D128" s="5">
        <v>9.0</v>
      </c>
      <c r="E128" s="5">
        <v>40.0</v>
      </c>
      <c r="F128" s="6"/>
      <c r="G128" s="5" t="s">
        <v>59</v>
      </c>
      <c r="H128" s="1" t="s">
        <v>93</v>
      </c>
    </row>
    <row r="129">
      <c r="A129" s="1">
        <v>69.4035</v>
      </c>
      <c r="B129" s="1">
        <v>133.03354</v>
      </c>
      <c r="C129" s="1">
        <v>538.0</v>
      </c>
      <c r="D129" s="1">
        <v>3.0</v>
      </c>
      <c r="E129" s="1">
        <v>80.0</v>
      </c>
    </row>
    <row r="130">
      <c r="A130" s="1">
        <v>69.40342</v>
      </c>
      <c r="B130" s="1">
        <v>133.03296</v>
      </c>
      <c r="C130" s="1">
        <v>539.0</v>
      </c>
      <c r="D130" s="1">
        <v>6.0</v>
      </c>
      <c r="E130" s="1">
        <v>80.0</v>
      </c>
      <c r="F130" s="1" t="s">
        <v>94</v>
      </c>
    </row>
    <row r="131">
      <c r="A131" s="1">
        <v>69.40338</v>
      </c>
      <c r="B131" s="1">
        <v>133.03238</v>
      </c>
      <c r="C131" s="1">
        <v>540.0</v>
      </c>
      <c r="D131" s="1">
        <v>67.0</v>
      </c>
      <c r="E131" s="1">
        <v>70.0</v>
      </c>
      <c r="F131" s="1" t="s">
        <v>95</v>
      </c>
    </row>
    <row r="132">
      <c r="A132" s="1">
        <v>69.40336</v>
      </c>
      <c r="B132" s="1">
        <v>133.03189</v>
      </c>
      <c r="C132" s="1">
        <v>541.0</v>
      </c>
      <c r="D132" s="1">
        <v>49.0</v>
      </c>
      <c r="E132" s="1">
        <v>65.0</v>
      </c>
      <c r="F132" s="1" t="s">
        <v>96</v>
      </c>
    </row>
    <row r="133">
      <c r="A133" s="5">
        <v>69.40332</v>
      </c>
      <c r="B133" s="5">
        <v>133.03131</v>
      </c>
      <c r="C133" s="5">
        <v>542.0</v>
      </c>
      <c r="D133" s="5">
        <v>69.0</v>
      </c>
      <c r="E133" s="5">
        <v>50.0</v>
      </c>
      <c r="F133" s="5" t="s">
        <v>97</v>
      </c>
    </row>
    <row r="134">
      <c r="A134" s="1">
        <v>69.40353</v>
      </c>
      <c r="B134" s="1">
        <v>133.03127</v>
      </c>
      <c r="C134" s="1">
        <v>543.0</v>
      </c>
      <c r="D134" s="1">
        <v>38.0</v>
      </c>
      <c r="E134" s="1">
        <v>55.0</v>
      </c>
    </row>
    <row r="135">
      <c r="A135" s="1">
        <v>69.40359</v>
      </c>
      <c r="B135" s="1">
        <v>133.03185</v>
      </c>
      <c r="C135" s="1">
        <v>544.0</v>
      </c>
      <c r="D135" s="1">
        <v>50.0</v>
      </c>
      <c r="E135" s="1">
        <v>70.0</v>
      </c>
    </row>
    <row r="136">
      <c r="A136" s="1">
        <v>69.40359</v>
      </c>
      <c r="B136" s="1">
        <v>133.03206</v>
      </c>
      <c r="C136" s="1">
        <v>545.0</v>
      </c>
      <c r="D136" s="1">
        <v>58.0</v>
      </c>
      <c r="E136" s="1">
        <v>80.0</v>
      </c>
      <c r="F136" s="1" t="s">
        <v>95</v>
      </c>
    </row>
    <row r="137">
      <c r="A137" s="1">
        <v>69.40361</v>
      </c>
      <c r="B137" s="1">
        <v>133.03291</v>
      </c>
      <c r="C137" s="1">
        <v>546.0</v>
      </c>
      <c r="D137" s="1">
        <v>0.5</v>
      </c>
      <c r="E137" s="1">
        <v>70.0</v>
      </c>
    </row>
    <row r="138">
      <c r="A138" s="5">
        <v>69.40364</v>
      </c>
      <c r="B138" s="5">
        <v>133.03352</v>
      </c>
      <c r="C138" s="5">
        <v>547.0</v>
      </c>
      <c r="D138" s="5">
        <v>9.0</v>
      </c>
      <c r="E138" s="5">
        <v>85.0</v>
      </c>
      <c r="F138" s="6"/>
      <c r="G138" s="1" t="s">
        <v>98</v>
      </c>
    </row>
    <row r="139">
      <c r="A139" s="1">
        <v>69.40384</v>
      </c>
      <c r="B139" s="1">
        <v>133.03336</v>
      </c>
      <c r="C139" s="1">
        <v>549.0</v>
      </c>
      <c r="D139" s="1">
        <v>6.0</v>
      </c>
      <c r="E139" s="1">
        <v>95.0</v>
      </c>
    </row>
    <row r="140">
      <c r="A140" s="1">
        <v>69.40388</v>
      </c>
      <c r="B140" s="1">
        <v>133.03279</v>
      </c>
      <c r="C140" s="1">
        <v>550.0</v>
      </c>
      <c r="D140" s="1">
        <v>6.0</v>
      </c>
      <c r="E140" s="1">
        <v>85.0</v>
      </c>
    </row>
    <row r="141">
      <c r="A141" s="1">
        <v>69.40388</v>
      </c>
      <c r="B141" s="1">
        <v>133.03226</v>
      </c>
      <c r="C141" s="1">
        <v>551.0</v>
      </c>
      <c r="D141" s="1">
        <v>28.0</v>
      </c>
      <c r="E141" s="1">
        <v>50.0</v>
      </c>
    </row>
    <row r="142">
      <c r="A142" s="1">
        <v>69.40392</v>
      </c>
      <c r="B142" s="1">
        <v>133.032</v>
      </c>
      <c r="C142" s="1">
        <v>552.0</v>
      </c>
      <c r="D142" s="1">
        <v>8.0</v>
      </c>
      <c r="E142" s="1">
        <v>90.0</v>
      </c>
    </row>
    <row r="143">
      <c r="A143" s="1">
        <v>69.40404</v>
      </c>
      <c r="B143" s="1">
        <v>133.03229</v>
      </c>
      <c r="C143" s="1">
        <v>553.0</v>
      </c>
      <c r="D143" s="1">
        <v>16.0</v>
      </c>
      <c r="E143" s="1">
        <v>80.0</v>
      </c>
    </row>
    <row r="144">
      <c r="A144" s="1">
        <v>69.40408</v>
      </c>
      <c r="B144" s="1">
        <v>133.03268</v>
      </c>
      <c r="C144" s="1">
        <v>554.0</v>
      </c>
      <c r="D144" s="1">
        <v>7.0</v>
      </c>
      <c r="E144" s="1">
        <v>80.0</v>
      </c>
    </row>
    <row r="145">
      <c r="A145" s="1">
        <v>69.40408</v>
      </c>
      <c r="B145" s="1">
        <v>133.03316</v>
      </c>
      <c r="C145" s="1">
        <v>555.0</v>
      </c>
      <c r="D145" s="1">
        <v>4.0</v>
      </c>
      <c r="E145" s="1">
        <v>96.0</v>
      </c>
    </row>
    <row r="146">
      <c r="A146" s="1">
        <v>69.40406</v>
      </c>
      <c r="B146" s="1">
        <v>133.03355</v>
      </c>
      <c r="C146" s="1">
        <v>556.0</v>
      </c>
      <c r="D146" s="1">
        <v>0.0</v>
      </c>
      <c r="E146" s="1">
        <v>100.0</v>
      </c>
    </row>
    <row r="148">
      <c r="A148" s="1" t="s">
        <v>99</v>
      </c>
    </row>
    <row r="149">
      <c r="A149" s="1" t="s">
        <v>100</v>
      </c>
      <c r="B149" s="1" t="s">
        <v>101</v>
      </c>
      <c r="C149" s="1" t="s">
        <v>102</v>
      </c>
      <c r="D149" s="1" t="s">
        <v>103</v>
      </c>
      <c r="E149" s="1" t="s">
        <v>104</v>
      </c>
      <c r="F149" s="1" t="s">
        <v>7</v>
      </c>
    </row>
    <row r="150">
      <c r="A150" s="1">
        <v>1.0</v>
      </c>
      <c r="B150" s="1">
        <v>0.0</v>
      </c>
      <c r="C150" s="7">
        <f t="shared" ref="C150:C156" si="1">B150+D150</f>
        <v>5</v>
      </c>
      <c r="D150" s="1">
        <v>5.0</v>
      </c>
      <c r="E150" s="1">
        <v>1.0</v>
      </c>
      <c r="F150" s="1" t="s">
        <v>105</v>
      </c>
    </row>
    <row r="151">
      <c r="A151" s="1">
        <v>2.0</v>
      </c>
      <c r="B151" s="7">
        <f t="shared" ref="B151:B156" si="2">C150</f>
        <v>5</v>
      </c>
      <c r="C151" s="7">
        <f t="shared" si="1"/>
        <v>12</v>
      </c>
      <c r="D151" s="1">
        <v>7.0</v>
      </c>
      <c r="E151" s="1" t="s">
        <v>106</v>
      </c>
      <c r="F151" s="1" t="s">
        <v>107</v>
      </c>
    </row>
    <row r="152">
      <c r="A152" s="1">
        <v>3.0</v>
      </c>
      <c r="B152" s="7">
        <f t="shared" si="2"/>
        <v>12</v>
      </c>
      <c r="C152" s="7">
        <f t="shared" si="1"/>
        <v>17</v>
      </c>
      <c r="D152" s="1">
        <v>5.0</v>
      </c>
      <c r="E152" s="1">
        <v>6.0</v>
      </c>
      <c r="F152" s="1" t="s">
        <v>108</v>
      </c>
    </row>
    <row r="153">
      <c r="A153" s="1">
        <v>4.0</v>
      </c>
      <c r="B153" s="7">
        <f t="shared" si="2"/>
        <v>17</v>
      </c>
      <c r="C153" s="7">
        <f t="shared" si="1"/>
        <v>23</v>
      </c>
      <c r="D153" s="1">
        <v>6.0</v>
      </c>
      <c r="E153" s="1" t="s">
        <v>109</v>
      </c>
      <c r="F153" s="1" t="s">
        <v>110</v>
      </c>
    </row>
    <row r="154">
      <c r="A154" s="1">
        <v>5.0</v>
      </c>
      <c r="B154" s="7">
        <f t="shared" si="2"/>
        <v>23</v>
      </c>
      <c r="C154" s="7">
        <f t="shared" si="1"/>
        <v>42</v>
      </c>
      <c r="D154" s="1">
        <v>19.0</v>
      </c>
      <c r="E154" s="8">
        <v>43819.0</v>
      </c>
      <c r="F154" s="1" t="s">
        <v>111</v>
      </c>
    </row>
    <row r="155">
      <c r="A155" s="1">
        <v>6.0</v>
      </c>
      <c r="B155" s="7">
        <f t="shared" si="2"/>
        <v>42</v>
      </c>
      <c r="C155" s="7">
        <f t="shared" si="1"/>
        <v>61</v>
      </c>
      <c r="D155" s="1">
        <v>19.0</v>
      </c>
      <c r="F155" s="1" t="s">
        <v>112</v>
      </c>
    </row>
    <row r="156">
      <c r="A156" s="1">
        <v>7.0</v>
      </c>
      <c r="B156" s="7">
        <f t="shared" si="2"/>
        <v>61</v>
      </c>
      <c r="C156" s="7">
        <f t="shared" si="1"/>
        <v>75</v>
      </c>
      <c r="D156" s="1">
        <v>14.0</v>
      </c>
      <c r="F156" s="1" t="s">
        <v>113</v>
      </c>
    </row>
    <row r="159">
      <c r="A159" s="1" t="s">
        <v>114</v>
      </c>
    </row>
    <row r="160">
      <c r="A160" s="1" t="s">
        <v>104</v>
      </c>
      <c r="B160" s="1" t="s">
        <v>115</v>
      </c>
      <c r="C160" s="1" t="s">
        <v>116</v>
      </c>
      <c r="D160" s="1" t="s">
        <v>117</v>
      </c>
      <c r="E160" s="1" t="s">
        <v>118</v>
      </c>
      <c r="F160" s="1" t="s">
        <v>119</v>
      </c>
      <c r="G160" s="1" t="s">
        <v>120</v>
      </c>
      <c r="H160" s="1" t="s">
        <v>121</v>
      </c>
      <c r="I160" s="1" t="s">
        <v>33</v>
      </c>
    </row>
    <row r="161">
      <c r="A161" s="1">
        <v>1.0</v>
      </c>
      <c r="B161" s="1">
        <v>1.0</v>
      </c>
      <c r="C161" s="1">
        <v>36.0</v>
      </c>
      <c r="D161" s="1" t="s">
        <v>122</v>
      </c>
      <c r="E161" s="1">
        <v>3.6</v>
      </c>
      <c r="F161" s="1" t="s">
        <v>123</v>
      </c>
      <c r="G161" s="7">
        <f>360-75</f>
        <v>285</v>
      </c>
      <c r="H161" s="1" t="s">
        <v>124</v>
      </c>
    </row>
    <row r="162">
      <c r="A162" s="1">
        <v>2.0</v>
      </c>
      <c r="B162" s="1">
        <v>2.0</v>
      </c>
      <c r="C162" s="1">
        <v>15.0</v>
      </c>
      <c r="D162" s="1" t="s">
        <v>125</v>
      </c>
      <c r="E162" s="1">
        <v>1.7</v>
      </c>
      <c r="I162" s="1" t="s">
        <v>126</v>
      </c>
    </row>
    <row r="163">
      <c r="A163" s="1">
        <v>3.0</v>
      </c>
      <c r="B163" s="1">
        <v>2.0</v>
      </c>
      <c r="C163" s="1">
        <v>17.0</v>
      </c>
      <c r="D163" s="1" t="s">
        <v>122</v>
      </c>
      <c r="E163" s="1">
        <v>2.22</v>
      </c>
      <c r="F163" s="1" t="s">
        <v>127</v>
      </c>
      <c r="G163" s="1">
        <v>60.0</v>
      </c>
      <c r="H163" s="1">
        <v>0.0</v>
      </c>
      <c r="I163" s="1" t="s">
        <v>128</v>
      </c>
    </row>
    <row r="164">
      <c r="A164" s="1">
        <v>4.0</v>
      </c>
      <c r="B164" s="1">
        <v>2.0</v>
      </c>
      <c r="C164" s="1">
        <v>13.0</v>
      </c>
      <c r="D164" s="1" t="s">
        <v>122</v>
      </c>
      <c r="E164" s="1">
        <v>0.86</v>
      </c>
      <c r="F164" s="1" t="s">
        <v>129</v>
      </c>
      <c r="G164" s="1">
        <f>360-10</f>
        <v>350</v>
      </c>
      <c r="H164" s="1">
        <v>0.0</v>
      </c>
      <c r="I164" s="1" t="s">
        <v>130</v>
      </c>
    </row>
    <row r="165">
      <c r="A165" s="1">
        <v>5.0</v>
      </c>
      <c r="B165" s="1">
        <v>2.0</v>
      </c>
      <c r="C165" s="1">
        <v>12.0</v>
      </c>
      <c r="D165" s="1" t="s">
        <v>122</v>
      </c>
      <c r="E165" s="1">
        <v>1.07</v>
      </c>
      <c r="F165" s="1" t="s">
        <v>131</v>
      </c>
      <c r="G165" s="1">
        <v>50.0</v>
      </c>
      <c r="H165" s="1">
        <v>0.0</v>
      </c>
    </row>
    <row r="166">
      <c r="A166" s="1">
        <v>6.0</v>
      </c>
      <c r="B166" s="1">
        <v>3.0</v>
      </c>
      <c r="C166" s="1">
        <v>18.0</v>
      </c>
      <c r="D166" s="1" t="s">
        <v>125</v>
      </c>
      <c r="E166" s="1">
        <v>1.44</v>
      </c>
      <c r="F166" s="1" t="s">
        <v>132</v>
      </c>
      <c r="G166" s="1">
        <v>87.0</v>
      </c>
      <c r="H166" s="1">
        <v>0.0</v>
      </c>
    </row>
    <row r="167">
      <c r="A167" s="1">
        <v>7.0</v>
      </c>
      <c r="B167" s="1">
        <v>4.0</v>
      </c>
      <c r="C167" s="1">
        <v>14.0</v>
      </c>
      <c r="D167" s="1" t="s">
        <v>125</v>
      </c>
      <c r="E167" s="1">
        <v>1.2</v>
      </c>
      <c r="F167" s="1" t="s">
        <v>133</v>
      </c>
      <c r="G167" s="7">
        <f>180-40</f>
        <v>140</v>
      </c>
      <c r="H167" s="1">
        <v>0.0</v>
      </c>
    </row>
    <row r="168">
      <c r="A168" s="1">
        <v>8.0</v>
      </c>
      <c r="B168" s="1">
        <v>4.0</v>
      </c>
      <c r="C168" s="1">
        <v>37.0</v>
      </c>
      <c r="D168" s="1" t="s">
        <v>122</v>
      </c>
      <c r="E168" s="1">
        <v>5.74</v>
      </c>
      <c r="F168" s="1" t="s">
        <v>134</v>
      </c>
      <c r="G168" s="7">
        <f>180+15</f>
        <v>195</v>
      </c>
      <c r="H168" s="1">
        <v>0.0</v>
      </c>
      <c r="I168" s="1" t="s">
        <v>135</v>
      </c>
    </row>
    <row r="169">
      <c r="A169" s="1">
        <v>9.0</v>
      </c>
      <c r="B169" s="1">
        <v>4.0</v>
      </c>
      <c r="C169" s="1">
        <v>10.0</v>
      </c>
      <c r="D169" s="1" t="s">
        <v>122</v>
      </c>
      <c r="E169" s="1">
        <v>0.8</v>
      </c>
      <c r="F169" s="1" t="s">
        <v>136</v>
      </c>
      <c r="G169" s="7">
        <f>180-43</f>
        <v>137</v>
      </c>
      <c r="H169" s="1">
        <v>0.0</v>
      </c>
    </row>
    <row r="170">
      <c r="A170" s="7">
        <f t="shared" ref="A170:A178" si="3">A169+1</f>
        <v>10</v>
      </c>
      <c r="B170" s="1">
        <v>4.0</v>
      </c>
      <c r="C170" s="1">
        <v>23.0</v>
      </c>
      <c r="D170" s="1" t="s">
        <v>122</v>
      </c>
      <c r="E170" s="1">
        <v>4.26</v>
      </c>
      <c r="F170" s="1" t="s">
        <v>137</v>
      </c>
      <c r="G170" s="7">
        <f>360-5</f>
        <v>355</v>
      </c>
      <c r="H170" s="1">
        <v>0.0</v>
      </c>
    </row>
    <row r="171">
      <c r="A171" s="7">
        <f t="shared" si="3"/>
        <v>11</v>
      </c>
      <c r="B171" s="1">
        <v>4.0</v>
      </c>
      <c r="C171" s="1">
        <v>15.0</v>
      </c>
      <c r="D171" s="1" t="s">
        <v>122</v>
      </c>
      <c r="E171" s="1">
        <v>0.98</v>
      </c>
      <c r="F171" s="1" t="s">
        <v>138</v>
      </c>
      <c r="G171" s="7">
        <f>180-5</f>
        <v>175</v>
      </c>
      <c r="H171" s="1">
        <v>0.0</v>
      </c>
    </row>
    <row r="172">
      <c r="A172" s="7">
        <f t="shared" si="3"/>
        <v>12</v>
      </c>
      <c r="B172" s="1">
        <v>5.0</v>
      </c>
      <c r="C172" s="1">
        <v>21.0</v>
      </c>
      <c r="D172" s="1" t="s">
        <v>122</v>
      </c>
      <c r="E172" s="1">
        <v>2.96</v>
      </c>
      <c r="F172" s="1" t="s">
        <v>139</v>
      </c>
      <c r="G172" s="1">
        <v>20.0</v>
      </c>
      <c r="H172" s="1">
        <v>0.0</v>
      </c>
    </row>
    <row r="173">
      <c r="A173" s="7">
        <f t="shared" si="3"/>
        <v>13</v>
      </c>
      <c r="B173" s="1">
        <v>5.0</v>
      </c>
      <c r="C173" s="1">
        <v>11.0</v>
      </c>
      <c r="D173" s="1" t="s">
        <v>122</v>
      </c>
      <c r="E173" s="1">
        <v>4.34</v>
      </c>
      <c r="F173" s="1" t="s">
        <v>138</v>
      </c>
      <c r="G173" s="7">
        <f>180-5</f>
        <v>175</v>
      </c>
      <c r="H173" s="1" t="s">
        <v>140</v>
      </c>
    </row>
    <row r="174">
      <c r="A174" s="7">
        <f t="shared" si="3"/>
        <v>14</v>
      </c>
      <c r="B174" s="1">
        <v>5.0</v>
      </c>
      <c r="C174" s="1">
        <v>16.0</v>
      </c>
      <c r="D174" s="1" t="s">
        <v>122</v>
      </c>
      <c r="E174" s="1">
        <v>1.62</v>
      </c>
      <c r="F174" s="1" t="s">
        <v>141</v>
      </c>
      <c r="G174" s="7">
        <f>180+30</f>
        <v>210</v>
      </c>
      <c r="H174" s="1" t="s">
        <v>142</v>
      </c>
    </row>
    <row r="175">
      <c r="A175" s="7">
        <f t="shared" si="3"/>
        <v>15</v>
      </c>
      <c r="B175" s="1">
        <v>5.0</v>
      </c>
      <c r="C175" s="1">
        <v>14.0</v>
      </c>
      <c r="D175" s="1" t="s">
        <v>122</v>
      </c>
      <c r="E175" s="1">
        <v>1.7</v>
      </c>
      <c r="F175" s="1" t="s">
        <v>143</v>
      </c>
      <c r="G175" s="7">
        <f>180+24</f>
        <v>204</v>
      </c>
      <c r="H175" s="1" t="s">
        <v>142</v>
      </c>
      <c r="I175" s="1" t="s">
        <v>126</v>
      </c>
    </row>
    <row r="176">
      <c r="A176" s="7">
        <f t="shared" si="3"/>
        <v>16</v>
      </c>
      <c r="B176" s="1">
        <v>5.0</v>
      </c>
      <c r="C176" s="1">
        <v>10.0</v>
      </c>
      <c r="D176" s="1" t="s">
        <v>122</v>
      </c>
      <c r="E176" s="1">
        <v>3.5</v>
      </c>
      <c r="F176" s="1" t="s">
        <v>144</v>
      </c>
      <c r="G176" s="7">
        <f>180-60</f>
        <v>120</v>
      </c>
      <c r="H176" s="1" t="s">
        <v>145</v>
      </c>
    </row>
    <row r="177">
      <c r="A177" s="7">
        <f t="shared" si="3"/>
        <v>17</v>
      </c>
      <c r="B177" s="1">
        <v>5.0</v>
      </c>
      <c r="C177" s="1">
        <v>24.0</v>
      </c>
      <c r="D177" s="1" t="s">
        <v>125</v>
      </c>
      <c r="E177" s="1">
        <v>2.3</v>
      </c>
      <c r="F177" s="1" t="s">
        <v>146</v>
      </c>
      <c r="G177" s="7">
        <f>180-20</f>
        <v>160</v>
      </c>
      <c r="H177" s="1" t="s">
        <v>147</v>
      </c>
      <c r="I177" s="1" t="s">
        <v>135</v>
      </c>
    </row>
    <row r="178">
      <c r="A178" s="7">
        <f t="shared" si="3"/>
        <v>18</v>
      </c>
      <c r="B178" s="1">
        <v>5.0</v>
      </c>
      <c r="C178" s="1">
        <v>12.0</v>
      </c>
      <c r="D178" s="1" t="s">
        <v>122</v>
      </c>
      <c r="E178" s="1">
        <v>1.78</v>
      </c>
      <c r="F178" s="1" t="s">
        <v>148</v>
      </c>
      <c r="G178" s="7">
        <f>180-55</f>
        <v>125</v>
      </c>
      <c r="H178" s="1" t="s">
        <v>149</v>
      </c>
    </row>
    <row r="179">
      <c r="A179" s="1">
        <v>19.0</v>
      </c>
      <c r="B179" s="1">
        <v>5.0</v>
      </c>
      <c r="C179" s="1">
        <v>23.0</v>
      </c>
      <c r="D179" s="1" t="s">
        <v>122</v>
      </c>
      <c r="E179" s="1">
        <v>5.7</v>
      </c>
      <c r="F179" s="1" t="s">
        <v>131</v>
      </c>
      <c r="G179" s="7">
        <f>50</f>
        <v>50</v>
      </c>
      <c r="H179" s="1" t="s">
        <v>150</v>
      </c>
      <c r="I179" s="1" t="s">
        <v>151</v>
      </c>
    </row>
    <row r="180">
      <c r="A180" s="1">
        <v>20.0</v>
      </c>
      <c r="B180" s="1">
        <v>5.0</v>
      </c>
      <c r="C180" s="1">
        <v>18.0</v>
      </c>
      <c r="D180" s="1" t="s">
        <v>122</v>
      </c>
      <c r="E180" s="1">
        <v>1.78</v>
      </c>
      <c r="F180" s="1" t="s">
        <v>131</v>
      </c>
      <c r="G180" s="1">
        <v>50.0</v>
      </c>
      <c r="H180" s="1" t="s">
        <v>150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152</v>
      </c>
      <c r="B1" s="1" t="s">
        <v>1</v>
      </c>
    </row>
    <row r="3">
      <c r="A3" s="1" t="s">
        <v>5</v>
      </c>
      <c r="B3" s="1">
        <v>69.44614</v>
      </c>
      <c r="C3" s="1">
        <v>133.03468</v>
      </c>
    </row>
    <row r="4">
      <c r="E4" s="1" t="s">
        <v>7</v>
      </c>
      <c r="F4" s="1" t="s">
        <v>153</v>
      </c>
    </row>
    <row r="5">
      <c r="F5" s="1" t="s">
        <v>154</v>
      </c>
    </row>
    <row r="7">
      <c r="A7" s="1" t="s">
        <v>155</v>
      </c>
      <c r="B7" s="1" t="s">
        <v>31</v>
      </c>
      <c r="C7" s="1" t="s">
        <v>32</v>
      </c>
      <c r="D7" s="1" t="s">
        <v>5</v>
      </c>
      <c r="F7" s="1" t="s">
        <v>33</v>
      </c>
    </row>
    <row r="8">
      <c r="A8" s="1" t="s">
        <v>34</v>
      </c>
      <c r="B8" s="1">
        <v>40.0</v>
      </c>
      <c r="C8" s="1">
        <v>5.9</v>
      </c>
      <c r="D8" s="1">
        <v>69.44614</v>
      </c>
      <c r="E8" s="1">
        <v>133.03468</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6.0"/>
  </cols>
  <sheetData>
    <row r="1">
      <c r="A1" s="1" t="s">
        <v>156</v>
      </c>
      <c r="B1" s="1" t="s">
        <v>1</v>
      </c>
    </row>
    <row r="2">
      <c r="E2" s="1" t="s">
        <v>44</v>
      </c>
      <c r="F2" s="1">
        <v>580.0</v>
      </c>
    </row>
    <row r="3">
      <c r="A3" s="1" t="s">
        <v>157</v>
      </c>
      <c r="B3" s="1">
        <v>69.4122</v>
      </c>
      <c r="C3" s="1">
        <v>133.02626</v>
      </c>
    </row>
    <row r="4">
      <c r="E4" s="1" t="s">
        <v>7</v>
      </c>
      <c r="F4" s="1" t="s">
        <v>158</v>
      </c>
    </row>
    <row r="5">
      <c r="A5" s="1" t="s">
        <v>159</v>
      </c>
      <c r="F5" s="1" t="s">
        <v>160</v>
      </c>
    </row>
    <row r="6">
      <c r="A6" s="1" t="s">
        <v>161</v>
      </c>
      <c r="B6" s="1">
        <v>151.0</v>
      </c>
      <c r="F6" s="1" t="s">
        <v>162</v>
      </c>
    </row>
    <row r="7">
      <c r="A7" s="1" t="s">
        <v>163</v>
      </c>
      <c r="B7" s="1">
        <v>417.0</v>
      </c>
    </row>
    <row r="10">
      <c r="E10" s="1" t="s">
        <v>164</v>
      </c>
      <c r="F10" s="1" t="s">
        <v>165</v>
      </c>
      <c r="G10" s="1" t="s">
        <v>32</v>
      </c>
      <c r="H10" s="1" t="s">
        <v>5</v>
      </c>
      <c r="J10" s="1" t="s">
        <v>166</v>
      </c>
    </row>
    <row r="11">
      <c r="A11" s="1" t="s">
        <v>22</v>
      </c>
      <c r="E11" s="1" t="s">
        <v>34</v>
      </c>
      <c r="F11" s="1">
        <v>32.0</v>
      </c>
      <c r="G11" s="1">
        <v>6.2</v>
      </c>
      <c r="H11" s="1">
        <v>69.4122</v>
      </c>
      <c r="I11" s="1">
        <v>133.02626</v>
      </c>
    </row>
    <row r="12">
      <c r="A12" s="1" t="s">
        <v>167</v>
      </c>
      <c r="E12" s="1" t="s">
        <v>36</v>
      </c>
      <c r="F12" s="1" t="s">
        <v>39</v>
      </c>
      <c r="G12" s="1" t="s">
        <v>39</v>
      </c>
      <c r="H12" s="1">
        <v>69.4122</v>
      </c>
      <c r="I12" s="1">
        <v>133.02626</v>
      </c>
      <c r="J12" s="1" t="s">
        <v>168</v>
      </c>
    </row>
    <row r="13">
      <c r="A13" s="1" t="s">
        <v>169</v>
      </c>
      <c r="B13" s="1" t="s">
        <v>170</v>
      </c>
    </row>
    <row r="14">
      <c r="A14" s="1" t="s">
        <v>171</v>
      </c>
      <c r="B14" s="1">
        <v>7.1</v>
      </c>
    </row>
    <row r="15">
      <c r="A15" s="1" t="s">
        <v>172</v>
      </c>
      <c r="B15" s="1">
        <v>160.0</v>
      </c>
    </row>
    <row r="16">
      <c r="A16" s="1" t="s">
        <v>173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174</v>
      </c>
      <c r="B1" s="1" t="s">
        <v>175</v>
      </c>
    </row>
    <row r="2">
      <c r="E2" s="1" t="s">
        <v>44</v>
      </c>
      <c r="F2" s="1" t="s">
        <v>176</v>
      </c>
      <c r="I2" s="1" t="s">
        <v>7</v>
      </c>
      <c r="J2" s="1" t="s">
        <v>177</v>
      </c>
    </row>
    <row r="3">
      <c r="A3" s="1" t="s">
        <v>5</v>
      </c>
      <c r="B3" s="1">
        <v>69.46535</v>
      </c>
      <c r="C3" s="1">
        <v>132.99306</v>
      </c>
      <c r="J3" s="1" t="s">
        <v>178</v>
      </c>
    </row>
    <row r="4">
      <c r="J4" s="1" t="s">
        <v>179</v>
      </c>
    </row>
    <row r="5">
      <c r="A5" s="1" t="s">
        <v>155</v>
      </c>
      <c r="B5" s="1" t="s">
        <v>31</v>
      </c>
      <c r="C5" s="1" t="s">
        <v>32</v>
      </c>
      <c r="D5" s="1" t="s">
        <v>5</v>
      </c>
      <c r="F5" s="1" t="s">
        <v>33</v>
      </c>
    </row>
    <row r="6">
      <c r="A6" s="1" t="s">
        <v>34</v>
      </c>
      <c r="B6" s="1">
        <v>90.0</v>
      </c>
      <c r="C6" s="1">
        <v>6.7</v>
      </c>
      <c r="D6" s="1">
        <v>69.46535</v>
      </c>
      <c r="E6" s="1">
        <v>132.99306</v>
      </c>
      <c r="F6" s="1" t="s">
        <v>180</v>
      </c>
    </row>
    <row r="7">
      <c r="A7" s="1" t="s">
        <v>36</v>
      </c>
      <c r="B7" s="1">
        <v>56.0</v>
      </c>
      <c r="C7" s="1">
        <v>6.45</v>
      </c>
      <c r="D7" s="1">
        <v>69.46614</v>
      </c>
      <c r="E7" s="1">
        <v>132.99336</v>
      </c>
      <c r="F7" s="1" t="s">
        <v>181</v>
      </c>
    </row>
    <row r="8">
      <c r="A8" s="1" t="s">
        <v>38</v>
      </c>
      <c r="B8" s="1" t="s">
        <v>39</v>
      </c>
      <c r="C8" s="1" t="s">
        <v>39</v>
      </c>
      <c r="D8" s="1">
        <v>69.465851</v>
      </c>
      <c r="E8" s="1">
        <v>132.991514</v>
      </c>
      <c r="F8" s="1" t="s">
        <v>182</v>
      </c>
    </row>
    <row r="10">
      <c r="A10" s="1" t="s">
        <v>183</v>
      </c>
      <c r="F10" s="1" t="s">
        <v>184</v>
      </c>
    </row>
    <row r="11">
      <c r="A11" s="1" t="s">
        <v>185</v>
      </c>
      <c r="F11" s="1">
        <v>69.466168</v>
      </c>
      <c r="G11" s="1">
        <v>132.991457</v>
      </c>
    </row>
    <row r="12">
      <c r="A12" s="1" t="s">
        <v>186</v>
      </c>
      <c r="F12" s="1">
        <v>69.466028</v>
      </c>
      <c r="G12" s="1">
        <v>132.991654</v>
      </c>
    </row>
    <row r="13">
      <c r="F13" s="1">
        <v>69.465846</v>
      </c>
      <c r="G13" s="1">
        <v>132.991725</v>
      </c>
    </row>
    <row r="14">
      <c r="A14" s="1" t="s">
        <v>44</v>
      </c>
      <c r="B14" s="1" t="s">
        <v>5</v>
      </c>
      <c r="D14" s="1" t="s">
        <v>7</v>
      </c>
      <c r="F14" s="1">
        <v>69.465851</v>
      </c>
      <c r="G14" s="1">
        <v>132.991514</v>
      </c>
    </row>
    <row r="15">
      <c r="A15" s="1">
        <v>383.0</v>
      </c>
      <c r="D15" s="1" t="s">
        <v>187</v>
      </c>
      <c r="F15" s="1">
        <v>69.465907</v>
      </c>
      <c r="G15" s="1">
        <v>132.991176</v>
      </c>
    </row>
    <row r="16">
      <c r="A16" s="1">
        <v>386.0</v>
      </c>
      <c r="B16" s="1">
        <v>69.4665</v>
      </c>
      <c r="C16" s="1">
        <v>132.99446</v>
      </c>
      <c r="F16" s="1">
        <v>69.466</v>
      </c>
      <c r="G16" s="1">
        <v>132.9912</v>
      </c>
    </row>
    <row r="17">
      <c r="A17" s="1">
        <v>389.0</v>
      </c>
      <c r="B17" s="1">
        <v>69.46698</v>
      </c>
      <c r="C17" s="1">
        <v>132.99466</v>
      </c>
      <c r="F17" s="1">
        <v>69.466078</v>
      </c>
      <c r="G17" s="1">
        <v>132.991159</v>
      </c>
    </row>
    <row r="18">
      <c r="A18" s="1" t="s">
        <v>188</v>
      </c>
      <c r="B18" s="1">
        <v>69.46794</v>
      </c>
      <c r="C18" s="1">
        <v>132.99486</v>
      </c>
      <c r="D18" s="1" t="s">
        <v>189</v>
      </c>
    </row>
    <row r="20">
      <c r="A20" s="1" t="s">
        <v>190</v>
      </c>
    </row>
    <row r="21">
      <c r="A21" s="1" t="s">
        <v>5</v>
      </c>
      <c r="C21" s="1" t="s">
        <v>46</v>
      </c>
      <c r="D21" s="1" t="s">
        <v>103</v>
      </c>
      <c r="E21" s="1" t="s">
        <v>45</v>
      </c>
      <c r="F21" s="1" t="s">
        <v>191</v>
      </c>
    </row>
    <row r="22">
      <c r="A22" s="1">
        <v>69.46535</v>
      </c>
      <c r="B22" s="1">
        <v>132.99306</v>
      </c>
      <c r="C22" s="1">
        <v>0.8</v>
      </c>
      <c r="D22" s="1">
        <v>10.4</v>
      </c>
      <c r="E22" s="1">
        <v>15.0</v>
      </c>
      <c r="F22" s="1">
        <v>356.0</v>
      </c>
      <c r="G22" s="1" t="s">
        <v>192</v>
      </c>
    </row>
    <row r="23">
      <c r="A23" s="1">
        <v>69.46547</v>
      </c>
      <c r="B23" s="1">
        <v>132.99321</v>
      </c>
      <c r="C23" s="1" t="s">
        <v>193</v>
      </c>
      <c r="D23" s="9">
        <v>43499.0</v>
      </c>
      <c r="E23" s="1" t="s">
        <v>194</v>
      </c>
      <c r="F23" s="1" t="s">
        <v>195</v>
      </c>
    </row>
    <row r="24">
      <c r="A24" s="1">
        <v>69.46558</v>
      </c>
      <c r="B24" s="1">
        <v>132.99335</v>
      </c>
      <c r="C24" s="1">
        <v>0.98</v>
      </c>
      <c r="D24" s="1">
        <v>2.4</v>
      </c>
      <c r="E24" s="1">
        <v>5.0</v>
      </c>
      <c r="F24" s="1" t="s">
        <v>196</v>
      </c>
    </row>
    <row r="25">
      <c r="A25" s="1">
        <v>69.46568</v>
      </c>
      <c r="B25" s="1">
        <v>132.99352</v>
      </c>
      <c r="C25" s="1">
        <v>0.75</v>
      </c>
      <c r="D25" s="1">
        <v>10.1</v>
      </c>
      <c r="E25" s="1">
        <v>15.0</v>
      </c>
      <c r="F25" s="1" t="s">
        <v>197</v>
      </c>
    </row>
    <row r="26">
      <c r="A26" s="1">
        <v>69.46577</v>
      </c>
      <c r="B26" s="1">
        <v>132.9937</v>
      </c>
      <c r="C26" s="1">
        <v>0.45</v>
      </c>
      <c r="D26" s="1">
        <v>6.9</v>
      </c>
      <c r="E26" s="1">
        <v>20.0</v>
      </c>
      <c r="F26" s="1" t="s">
        <v>198</v>
      </c>
    </row>
    <row r="27">
      <c r="A27" s="1">
        <v>69.46585</v>
      </c>
      <c r="B27" s="1">
        <v>132.99385</v>
      </c>
      <c r="C27" s="1">
        <v>0.5</v>
      </c>
      <c r="D27" s="1">
        <v>10.8</v>
      </c>
      <c r="E27" s="1">
        <v>12.0</v>
      </c>
      <c r="F27" s="1" t="s">
        <v>199</v>
      </c>
    </row>
    <row r="28">
      <c r="A28" s="1">
        <v>69.465957</v>
      </c>
      <c r="B28" s="1">
        <v>132.994028</v>
      </c>
      <c r="C28" s="1">
        <v>0.5</v>
      </c>
      <c r="D28" s="1">
        <v>11.2</v>
      </c>
      <c r="E28" s="1">
        <v>0.25</v>
      </c>
      <c r="F28" s="1" t="s">
        <v>200</v>
      </c>
    </row>
    <row r="29">
      <c r="A29" s="1">
        <v>69.466037</v>
      </c>
      <c r="B29" s="1">
        <v>132.994133</v>
      </c>
      <c r="C29" s="1">
        <v>0.6</v>
      </c>
      <c r="D29" s="1">
        <v>14.0</v>
      </c>
      <c r="E29" s="1">
        <v>0.18</v>
      </c>
      <c r="F29" s="1">
        <v>371.0</v>
      </c>
      <c r="G29" s="1" t="s">
        <v>201</v>
      </c>
    </row>
    <row r="31">
      <c r="A31" s="1" t="s">
        <v>202</v>
      </c>
    </row>
    <row r="32">
      <c r="A32" s="1" t="s">
        <v>203</v>
      </c>
      <c r="B32" s="1">
        <v>69.466037</v>
      </c>
      <c r="C32" s="1">
        <v>132.994133</v>
      </c>
      <c r="D32" s="1" t="s">
        <v>204</v>
      </c>
    </row>
    <row r="33">
      <c r="A33" s="1" t="s">
        <v>205</v>
      </c>
      <c r="B33" s="1" t="s">
        <v>206</v>
      </c>
      <c r="C33" s="1" t="s">
        <v>207</v>
      </c>
      <c r="D33" s="1" t="s">
        <v>45</v>
      </c>
      <c r="E33" s="1" t="s">
        <v>46</v>
      </c>
      <c r="F33" s="1" t="s">
        <v>208</v>
      </c>
      <c r="G33" s="1" t="s">
        <v>44</v>
      </c>
      <c r="H33" s="1" t="s">
        <v>33</v>
      </c>
    </row>
    <row r="34">
      <c r="A34" s="1">
        <v>0.0</v>
      </c>
      <c r="B34" s="1">
        <v>24.0</v>
      </c>
      <c r="C34" s="7">
        <f t="shared" ref="C34:C42" si="1">(B34-A34)*100</f>
        <v>2400</v>
      </c>
      <c r="D34" s="1">
        <v>25.0</v>
      </c>
      <c r="E34" s="1">
        <v>99.0</v>
      </c>
      <c r="F34" s="1">
        <v>1.0</v>
      </c>
      <c r="H34" s="1" t="s">
        <v>209</v>
      </c>
    </row>
    <row r="35">
      <c r="A35" s="7">
        <f t="shared" ref="A35:A42" si="2">B34</f>
        <v>24</v>
      </c>
      <c r="B35" s="1">
        <v>25.5</v>
      </c>
      <c r="C35" s="7">
        <f t="shared" si="1"/>
        <v>150</v>
      </c>
      <c r="D35" s="1">
        <v>5.0</v>
      </c>
      <c r="E35" s="1">
        <v>70.0</v>
      </c>
      <c r="H35" s="1" t="s">
        <v>210</v>
      </c>
    </row>
    <row r="36">
      <c r="A36" s="7">
        <f t="shared" si="2"/>
        <v>25.5</v>
      </c>
      <c r="B36" s="1">
        <v>28.0</v>
      </c>
      <c r="C36" s="7">
        <f t="shared" si="1"/>
        <v>250</v>
      </c>
      <c r="D36" s="1">
        <v>7.0</v>
      </c>
      <c r="E36" s="1">
        <v>40.0</v>
      </c>
      <c r="F36" s="1">
        <v>2.0</v>
      </c>
      <c r="H36" s="1" t="s">
        <v>211</v>
      </c>
    </row>
    <row r="37">
      <c r="A37" s="7">
        <f t="shared" si="2"/>
        <v>28</v>
      </c>
      <c r="B37" s="1">
        <v>30.0</v>
      </c>
      <c r="C37" s="7">
        <f t="shared" si="1"/>
        <v>200</v>
      </c>
      <c r="D37" s="1">
        <v>20.0</v>
      </c>
      <c r="E37" s="1">
        <v>50.0</v>
      </c>
      <c r="F37" s="1">
        <v>3.0</v>
      </c>
      <c r="G37" s="1">
        <v>374.0</v>
      </c>
      <c r="H37" s="1" t="s">
        <v>212</v>
      </c>
    </row>
    <row r="38">
      <c r="A38" s="7">
        <f t="shared" si="2"/>
        <v>30</v>
      </c>
      <c r="B38" s="1">
        <v>30.5</v>
      </c>
      <c r="C38" s="7">
        <f t="shared" si="1"/>
        <v>50</v>
      </c>
      <c r="D38" s="1">
        <v>2.0</v>
      </c>
      <c r="E38" s="1">
        <v>95.0</v>
      </c>
      <c r="F38" s="1">
        <v>4.0</v>
      </c>
      <c r="G38" s="1">
        <v>375.0</v>
      </c>
      <c r="H38" s="1" t="s">
        <v>213</v>
      </c>
    </row>
    <row r="39">
      <c r="A39" s="7">
        <f t="shared" si="2"/>
        <v>30.5</v>
      </c>
      <c r="B39" s="1">
        <v>32.5</v>
      </c>
      <c r="C39" s="7">
        <f t="shared" si="1"/>
        <v>200</v>
      </c>
      <c r="D39" s="1">
        <v>20.0</v>
      </c>
      <c r="E39" s="1">
        <v>40.0</v>
      </c>
      <c r="F39" s="1">
        <v>5.0</v>
      </c>
      <c r="G39" s="1">
        <v>377.0</v>
      </c>
      <c r="H39" s="1" t="s">
        <v>214</v>
      </c>
    </row>
    <row r="40">
      <c r="A40" s="7">
        <f t="shared" si="2"/>
        <v>32.5</v>
      </c>
      <c r="B40" s="1">
        <v>35.0</v>
      </c>
      <c r="C40" s="7">
        <f t="shared" si="1"/>
        <v>250</v>
      </c>
      <c r="D40" s="1">
        <v>35.0</v>
      </c>
      <c r="E40" s="1">
        <v>60.0</v>
      </c>
      <c r="F40" s="1" t="s">
        <v>215</v>
      </c>
      <c r="G40" s="1">
        <v>378.0</v>
      </c>
      <c r="H40" s="1" t="s">
        <v>216</v>
      </c>
    </row>
    <row r="41">
      <c r="A41" s="7">
        <f t="shared" si="2"/>
        <v>35</v>
      </c>
      <c r="B41" s="1">
        <v>35.5</v>
      </c>
      <c r="C41" s="7">
        <f t="shared" si="1"/>
        <v>50</v>
      </c>
      <c r="D41" s="1">
        <v>2.0</v>
      </c>
      <c r="E41" s="1">
        <v>95.0</v>
      </c>
      <c r="H41" s="1" t="s">
        <v>213</v>
      </c>
    </row>
    <row r="42">
      <c r="A42" s="7">
        <f t="shared" si="2"/>
        <v>35.5</v>
      </c>
      <c r="B42" s="1">
        <v>37.4</v>
      </c>
      <c r="C42" s="7">
        <f t="shared" si="1"/>
        <v>190</v>
      </c>
      <c r="D42" s="1">
        <v>15.0</v>
      </c>
      <c r="E42" s="1">
        <v>70.0</v>
      </c>
      <c r="F42" s="1" t="s">
        <v>217</v>
      </c>
      <c r="H42" s="1" t="s">
        <v>218</v>
      </c>
    </row>
    <row r="44">
      <c r="A44" s="1" t="s">
        <v>219</v>
      </c>
      <c r="B44" s="1" t="s">
        <v>220</v>
      </c>
      <c r="C44" s="10">
        <v>69.46535</v>
      </c>
      <c r="D44" s="1">
        <v>132.99306</v>
      </c>
      <c r="E44" s="1" t="s">
        <v>221</v>
      </c>
    </row>
    <row r="45">
      <c r="A45" s="1" t="s">
        <v>222</v>
      </c>
      <c r="B45" s="1" t="s">
        <v>118</v>
      </c>
      <c r="C45" s="1" t="s">
        <v>223</v>
      </c>
      <c r="D45" s="1" t="s">
        <v>119</v>
      </c>
      <c r="E45" s="1" t="s">
        <v>120</v>
      </c>
      <c r="F45" s="1" t="s">
        <v>224</v>
      </c>
    </row>
    <row r="46">
      <c r="A46" s="1">
        <v>90.0</v>
      </c>
      <c r="B46" s="1">
        <v>6.7</v>
      </c>
      <c r="C46" s="1" t="s">
        <v>225</v>
      </c>
      <c r="D46" s="1" t="s">
        <v>226</v>
      </c>
      <c r="E46" s="7">
        <f>180-30</f>
        <v>150</v>
      </c>
      <c r="F46" s="1" t="s">
        <v>227</v>
      </c>
    </row>
    <row r="47">
      <c r="A47" s="1">
        <v>16.0</v>
      </c>
      <c r="B47" s="1">
        <v>1.2</v>
      </c>
      <c r="C47" s="1" t="s">
        <v>228</v>
      </c>
      <c r="D47" s="1" t="s">
        <v>229</v>
      </c>
      <c r="E47" s="7">
        <f>180-15</f>
        <v>165</v>
      </c>
    </row>
    <row r="48">
      <c r="A48" s="1">
        <v>17.0</v>
      </c>
      <c r="B48" s="1">
        <v>2.2</v>
      </c>
      <c r="C48" s="1" t="s">
        <v>228</v>
      </c>
      <c r="D48" s="1" t="s">
        <v>230</v>
      </c>
      <c r="E48" s="7">
        <f>180-25</f>
        <v>155</v>
      </c>
    </row>
    <row r="49">
      <c r="A49" s="1">
        <v>18.0</v>
      </c>
      <c r="B49" s="1">
        <v>3.36</v>
      </c>
      <c r="C49" s="1" t="s">
        <v>225</v>
      </c>
      <c r="D49" s="1" t="s">
        <v>123</v>
      </c>
      <c r="E49" s="7">
        <f>360-75</f>
        <v>285</v>
      </c>
    </row>
    <row r="50">
      <c r="A50" s="1">
        <v>8.0</v>
      </c>
      <c r="B50" s="1">
        <v>2.4</v>
      </c>
      <c r="C50" s="1" t="s">
        <v>228</v>
      </c>
      <c r="D50" s="1" t="s">
        <v>231</v>
      </c>
      <c r="E50" s="7">
        <f>180+50</f>
        <v>230</v>
      </c>
    </row>
    <row r="51">
      <c r="A51" s="1">
        <v>23.0</v>
      </c>
      <c r="B51" s="1">
        <v>1.05</v>
      </c>
      <c r="C51" s="1" t="s">
        <v>228</v>
      </c>
      <c r="D51" s="1" t="s">
        <v>232</v>
      </c>
      <c r="E51" s="7">
        <f>180+45</f>
        <v>225</v>
      </c>
    </row>
    <row r="52">
      <c r="A52" s="1">
        <v>32.0</v>
      </c>
      <c r="B52" s="1">
        <v>3.35</v>
      </c>
      <c r="C52" s="1" t="s">
        <v>225</v>
      </c>
      <c r="D52" s="1" t="s">
        <v>233</v>
      </c>
      <c r="E52" s="7">
        <f>180+26</f>
        <v>206</v>
      </c>
    </row>
    <row r="53">
      <c r="A53" s="1">
        <v>49.0</v>
      </c>
      <c r="B53" s="1">
        <v>2.09</v>
      </c>
      <c r="C53" s="1" t="s">
        <v>228</v>
      </c>
      <c r="D53" s="1" t="s">
        <v>234</v>
      </c>
      <c r="E53" s="7">
        <f>360-50</f>
        <v>310</v>
      </c>
    </row>
    <row r="55">
      <c r="A55" s="1" t="s">
        <v>235</v>
      </c>
    </row>
    <row r="56">
      <c r="A56" s="1" t="s">
        <v>236</v>
      </c>
      <c r="B56" s="1" t="s">
        <v>222</v>
      </c>
      <c r="C56" s="1" t="s">
        <v>237</v>
      </c>
      <c r="D56" s="1" t="s">
        <v>118</v>
      </c>
      <c r="E56" s="1" t="s">
        <v>223</v>
      </c>
      <c r="F56" s="1" t="s">
        <v>119</v>
      </c>
      <c r="G56" s="1" t="s">
        <v>120</v>
      </c>
      <c r="H56" s="1" t="s">
        <v>225</v>
      </c>
      <c r="I56" s="1" t="s">
        <v>238</v>
      </c>
      <c r="J56" s="1" t="s">
        <v>239</v>
      </c>
    </row>
    <row r="57">
      <c r="A57" s="1">
        <v>1.0</v>
      </c>
      <c r="B57" s="1">
        <v>56.0</v>
      </c>
      <c r="C57" s="1" t="s">
        <v>122</v>
      </c>
      <c r="D57" s="1">
        <v>6.45</v>
      </c>
      <c r="F57" s="1" t="s">
        <v>127</v>
      </c>
      <c r="G57" s="1">
        <v>60.0</v>
      </c>
      <c r="H57" s="1">
        <v>3.0</v>
      </c>
      <c r="I57" s="1">
        <v>4.0</v>
      </c>
      <c r="J57" s="1">
        <v>4.0</v>
      </c>
    </row>
    <row r="58">
      <c r="A58" s="1">
        <v>2.0</v>
      </c>
      <c r="B58" s="1">
        <v>11.0</v>
      </c>
      <c r="C58" s="1" t="s">
        <v>125</v>
      </c>
      <c r="D58" s="1">
        <v>1.65</v>
      </c>
      <c r="E58" s="1" t="s">
        <v>228</v>
      </c>
      <c r="F58" s="1" t="s">
        <v>240</v>
      </c>
      <c r="G58" s="7">
        <f>180-29</f>
        <v>151</v>
      </c>
      <c r="H58" s="1">
        <v>1.0</v>
      </c>
      <c r="I58" s="1">
        <v>4.0</v>
      </c>
      <c r="J58" s="1">
        <v>4.0</v>
      </c>
    </row>
    <row r="59">
      <c r="A59" s="1">
        <v>3.0</v>
      </c>
      <c r="B59" s="1">
        <v>47.0</v>
      </c>
      <c r="C59" s="1" t="s">
        <v>125</v>
      </c>
      <c r="D59" s="1">
        <v>1.7</v>
      </c>
      <c r="E59" s="1" t="s">
        <v>225</v>
      </c>
      <c r="F59" s="1" t="s">
        <v>241</v>
      </c>
      <c r="G59" s="7">
        <f>360-52</f>
        <v>308</v>
      </c>
      <c r="H59" s="1">
        <v>3.0</v>
      </c>
      <c r="I59" s="1">
        <v>4.0</v>
      </c>
      <c r="J59" s="1">
        <v>4.0</v>
      </c>
    </row>
    <row r="60">
      <c r="A60" s="1">
        <v>4.0</v>
      </c>
      <c r="B60" s="1">
        <v>12.0</v>
      </c>
      <c r="C60" s="1" t="s">
        <v>122</v>
      </c>
      <c r="D60" s="1">
        <v>1.28</v>
      </c>
      <c r="E60" s="1" t="s">
        <v>228</v>
      </c>
      <c r="F60" s="1" t="s">
        <v>137</v>
      </c>
      <c r="G60" s="7">
        <f>360-5</f>
        <v>355</v>
      </c>
      <c r="H60" s="1">
        <v>1.0</v>
      </c>
      <c r="I60" s="1">
        <v>4.0</v>
      </c>
      <c r="J60" s="1">
        <v>4.0</v>
      </c>
    </row>
    <row r="61">
      <c r="A61" s="1">
        <v>5.0</v>
      </c>
      <c r="B61" s="1">
        <v>18.0</v>
      </c>
      <c r="C61" s="1" t="s">
        <v>122</v>
      </c>
      <c r="D61" s="1">
        <v>1.2</v>
      </c>
      <c r="E61" s="1" t="s">
        <v>228</v>
      </c>
      <c r="F61" s="1" t="s">
        <v>242</v>
      </c>
      <c r="G61" s="1">
        <v>360.0</v>
      </c>
      <c r="H61" s="1">
        <v>1.0</v>
      </c>
      <c r="I61" s="1">
        <v>4.0</v>
      </c>
      <c r="J61" s="1">
        <v>4.0</v>
      </c>
    </row>
    <row r="62">
      <c r="A62" s="1">
        <v>6.0</v>
      </c>
      <c r="B62" s="1">
        <v>19.0</v>
      </c>
      <c r="C62" s="1" t="s">
        <v>125</v>
      </c>
      <c r="D62" s="1">
        <v>2.16</v>
      </c>
      <c r="E62" s="1" t="s">
        <v>228</v>
      </c>
      <c r="F62" s="1" t="s">
        <v>137</v>
      </c>
      <c r="G62" s="7">
        <f>360-5</f>
        <v>355</v>
      </c>
      <c r="H62" s="1">
        <v>2.0</v>
      </c>
      <c r="I62" s="1">
        <v>4.0</v>
      </c>
      <c r="J62" s="1">
        <v>4.0</v>
      </c>
    </row>
    <row r="63">
      <c r="A63" s="1">
        <v>7.0</v>
      </c>
      <c r="B63" s="1">
        <v>18.0</v>
      </c>
      <c r="C63" s="1" t="s">
        <v>125</v>
      </c>
      <c r="D63" s="1">
        <v>2.04</v>
      </c>
      <c r="E63" s="1" t="s">
        <v>228</v>
      </c>
      <c r="F63" s="1" t="s">
        <v>243</v>
      </c>
      <c r="G63" s="7">
        <f>180-12</f>
        <v>168</v>
      </c>
      <c r="H63" s="1">
        <v>1.0</v>
      </c>
      <c r="I63" s="1">
        <v>4.0</v>
      </c>
      <c r="J63" s="1">
        <v>4.0</v>
      </c>
    </row>
    <row r="64">
      <c r="A64" s="1">
        <v>8.0</v>
      </c>
      <c r="B64" s="1">
        <v>12.0</v>
      </c>
      <c r="C64" s="1" t="s">
        <v>125</v>
      </c>
      <c r="D64" s="1">
        <v>1.7</v>
      </c>
      <c r="E64" s="1" t="s">
        <v>228</v>
      </c>
      <c r="F64" s="1" t="s">
        <v>133</v>
      </c>
      <c r="G64" s="7">
        <f>180-40</f>
        <v>140</v>
      </c>
      <c r="H64" s="1">
        <v>1.0</v>
      </c>
      <c r="I64" s="1">
        <v>4.0</v>
      </c>
      <c r="J64" s="1">
        <v>4.0</v>
      </c>
    </row>
    <row r="65">
      <c r="A65" s="1">
        <v>9.0</v>
      </c>
      <c r="B65" s="1">
        <v>12.5</v>
      </c>
      <c r="C65" s="1" t="s">
        <v>125</v>
      </c>
      <c r="D65" s="1">
        <v>1.56</v>
      </c>
      <c r="E65" s="1" t="s">
        <v>228</v>
      </c>
      <c r="F65" s="1" t="s">
        <v>244</v>
      </c>
      <c r="G65" s="7">
        <f>360-14</f>
        <v>346</v>
      </c>
      <c r="H65" s="1">
        <v>2.0</v>
      </c>
      <c r="I65" s="1">
        <v>4.0</v>
      </c>
      <c r="J65" s="1">
        <v>4.0</v>
      </c>
    </row>
    <row r="66">
      <c r="A66" s="1">
        <v>10.0</v>
      </c>
      <c r="B66" s="1">
        <v>17.0</v>
      </c>
      <c r="C66" s="1" t="s">
        <v>125</v>
      </c>
      <c r="D66" s="1">
        <v>2.0</v>
      </c>
      <c r="E66" s="1" t="s">
        <v>228</v>
      </c>
      <c r="F66" s="1" t="s">
        <v>245</v>
      </c>
      <c r="G66" s="7">
        <f>360-20</f>
        <v>340</v>
      </c>
      <c r="H66" s="1">
        <v>2.0</v>
      </c>
      <c r="I66" s="1">
        <v>4.0</v>
      </c>
      <c r="J66" s="1">
        <v>4.0</v>
      </c>
    </row>
    <row r="67">
      <c r="A67" s="1">
        <v>11.0</v>
      </c>
      <c r="B67" s="1">
        <v>15.0</v>
      </c>
      <c r="C67" s="1" t="s">
        <v>122</v>
      </c>
      <c r="D67" s="1">
        <v>0.83</v>
      </c>
      <c r="E67" s="1" t="s">
        <v>228</v>
      </c>
      <c r="F67" s="1" t="s">
        <v>246</v>
      </c>
      <c r="G67" s="7">
        <f>180-4</f>
        <v>176</v>
      </c>
      <c r="H67" s="1">
        <v>2.0</v>
      </c>
      <c r="I67" s="1">
        <v>4.0</v>
      </c>
      <c r="J67" s="1">
        <v>4.0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2" t="s">
        <v>247</v>
      </c>
      <c r="B1" s="2" t="s">
        <v>248</v>
      </c>
      <c r="C1" s="2"/>
      <c r="D1" s="2"/>
      <c r="E1" s="2"/>
      <c r="F1" s="2"/>
    </row>
    <row r="2">
      <c r="A2" s="2"/>
      <c r="B2" s="2"/>
      <c r="C2" s="2"/>
      <c r="D2" s="2"/>
      <c r="E2" s="2"/>
      <c r="F2" s="2"/>
    </row>
    <row r="3">
      <c r="A3" s="2" t="s">
        <v>30</v>
      </c>
      <c r="B3" s="2" t="s">
        <v>249</v>
      </c>
      <c r="C3" s="2" t="s">
        <v>250</v>
      </c>
      <c r="D3" s="2" t="s">
        <v>33</v>
      </c>
      <c r="E3" s="2"/>
      <c r="F3" s="2"/>
    </row>
    <row r="4">
      <c r="A4" s="11">
        <v>1.0</v>
      </c>
      <c r="B4" s="4">
        <v>69.4492</v>
      </c>
      <c r="C4" s="4">
        <v>133.04166</v>
      </c>
      <c r="D4" s="12" t="s">
        <v>251</v>
      </c>
      <c r="E4" s="13"/>
      <c r="F4" s="13"/>
    </row>
    <row r="5">
      <c r="A5" s="11">
        <v>2.0</v>
      </c>
      <c r="B5" s="4">
        <v>69.44164</v>
      </c>
      <c r="C5" s="14">
        <v>133.04712</v>
      </c>
      <c r="D5" s="3" t="s">
        <v>252</v>
      </c>
      <c r="E5" s="2"/>
      <c r="F5" s="2"/>
    </row>
    <row r="6">
      <c r="A6" s="11">
        <v>3.0</v>
      </c>
      <c r="B6" s="14">
        <v>69.44006</v>
      </c>
      <c r="C6" s="14">
        <v>133.03497</v>
      </c>
      <c r="D6" s="12" t="s">
        <v>253</v>
      </c>
      <c r="E6" s="13"/>
      <c r="F6" s="2"/>
    </row>
    <row r="7">
      <c r="A7" s="11">
        <v>4.0</v>
      </c>
      <c r="B7" s="4">
        <v>69.43805</v>
      </c>
      <c r="C7" s="4">
        <v>133.03844</v>
      </c>
      <c r="D7" s="12" t="s">
        <v>254</v>
      </c>
      <c r="E7" s="13"/>
      <c r="F7" s="13"/>
    </row>
    <row r="8">
      <c r="A8" s="11">
        <v>5.0</v>
      </c>
      <c r="B8" s="4">
        <v>69.4384</v>
      </c>
      <c r="C8" s="14">
        <v>132.99509</v>
      </c>
      <c r="D8" s="12" t="s">
        <v>255</v>
      </c>
      <c r="E8" s="13"/>
      <c r="F8" s="13"/>
    </row>
    <row r="9">
      <c r="A9" s="11">
        <v>6.0</v>
      </c>
      <c r="B9" s="4">
        <v>69.43487</v>
      </c>
      <c r="C9" s="4">
        <v>132.99982</v>
      </c>
      <c r="D9" s="12" t="s">
        <v>256</v>
      </c>
      <c r="E9" s="13"/>
      <c r="F9" s="13"/>
    </row>
    <row r="10">
      <c r="A10" s="4">
        <v>7.0</v>
      </c>
      <c r="B10" s="4">
        <v>69.42295</v>
      </c>
      <c r="C10" s="4">
        <v>133.0164</v>
      </c>
      <c r="D10" s="12" t="s">
        <v>257</v>
      </c>
      <c r="E10" s="2"/>
      <c r="F10" s="2"/>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2" t="s">
        <v>258</v>
      </c>
      <c r="B1" s="2" t="s">
        <v>30</v>
      </c>
      <c r="C1" s="2" t="s">
        <v>165</v>
      </c>
      <c r="D1" s="2" t="s">
        <v>32</v>
      </c>
      <c r="E1" s="2" t="s">
        <v>5</v>
      </c>
      <c r="F1" s="2"/>
      <c r="G1" s="2" t="s">
        <v>33</v>
      </c>
    </row>
    <row r="2">
      <c r="A2" s="7" t="str">
        <f>'Coast 1'!$A$1</f>
        <v>Coast 1</v>
      </c>
      <c r="B2" s="7" t="str">
        <f>'Coast 1'!A20</f>
        <v>LP1</v>
      </c>
      <c r="C2" s="7">
        <f>'Coast 1'!B20</f>
        <v>19</v>
      </c>
      <c r="D2" s="7">
        <f>'Coast 1'!C20</f>
        <v>3.8</v>
      </c>
      <c r="E2" s="7">
        <f>'Coast 1'!D20</f>
        <v>69.40357</v>
      </c>
      <c r="F2" s="7">
        <f>'Coast 1'!E20</f>
        <v>133.0313</v>
      </c>
      <c r="G2" s="7" t="str">
        <f>'Coast 1'!F20</f>
        <v>landward side, ~5m from edge</v>
      </c>
    </row>
    <row r="3">
      <c r="A3" s="7" t="str">
        <f>'Coast 1'!$A$1</f>
        <v>Coast 1</v>
      </c>
      <c r="B3" s="7" t="str">
        <f>'Coast 1'!A21</f>
        <v>LP2</v>
      </c>
      <c r="C3" s="7">
        <f>'Coast 1'!B21</f>
        <v>33</v>
      </c>
      <c r="D3" s="7">
        <f>'Coast 1'!C21</f>
        <v>5.8</v>
      </c>
      <c r="E3" s="7">
        <f>'Coast 1'!D21</f>
        <v>69.40357</v>
      </c>
      <c r="F3" s="7">
        <f>'Coast 1'!E21</f>
        <v>133.0313</v>
      </c>
      <c r="G3" s="7" t="str">
        <f>'Coast 1'!F21</f>
        <v>10m from waters edge</v>
      </c>
    </row>
    <row r="4">
      <c r="A4" s="7" t="str">
        <f>'Coast 1'!$A$1</f>
        <v>Coast 1</v>
      </c>
      <c r="B4" s="7" t="str">
        <f>'Coast 1'!A22</f>
        <v>LP3</v>
      </c>
      <c r="C4" s="7" t="str">
        <f>'Coast 1'!B22</f>
        <v>n/a</v>
      </c>
      <c r="D4" s="7" t="str">
        <f>'Coast 1'!C22</f>
        <v>n/a</v>
      </c>
      <c r="E4" s="7">
        <f>'Coast 1'!D22</f>
        <v>69.40357</v>
      </c>
      <c r="F4" s="7">
        <f>'Coast 1'!E22</f>
        <v>133.0313</v>
      </c>
      <c r="G4" s="7" t="str">
        <f>'Coast 1'!F22</f>
        <v>pulverized wood from beach</v>
      </c>
    </row>
    <row r="5">
      <c r="A5" s="7" t="str">
        <f>'Coast 2'!$A$1</f>
        <v>Coast 2</v>
      </c>
      <c r="B5" s="7" t="str">
        <f>'Coast 2'!A8</f>
        <v>LP1</v>
      </c>
      <c r="C5" s="7">
        <f>'Coast 2'!B8</f>
        <v>40</v>
      </c>
      <c r="D5" s="7">
        <f>'Coast 2'!C8</f>
        <v>5.9</v>
      </c>
      <c r="E5" s="7">
        <f>'Coast 2'!D8</f>
        <v>69.44614</v>
      </c>
      <c r="F5" s="7">
        <f>'Coast 2'!E8</f>
        <v>133.03468</v>
      </c>
      <c r="G5" s="7" t="str">
        <f>'Coast 2'!F8</f>
        <v/>
      </c>
    </row>
    <row r="6">
      <c r="A6" s="7" t="str">
        <f>'Coast 3'!$A$1</f>
        <v>Coast 3</v>
      </c>
      <c r="B6" s="7" t="str">
        <f>'Coast 3'!E11</f>
        <v>LP1</v>
      </c>
      <c r="C6" s="7">
        <f>'Coast 3'!F11</f>
        <v>32</v>
      </c>
      <c r="D6" s="7">
        <f>'Coast 3'!G11</f>
        <v>6.2</v>
      </c>
      <c r="E6" s="7">
        <f>'Coast 3'!H11</f>
        <v>69.4122</v>
      </c>
      <c r="F6" s="7">
        <f>'Coast 3'!I11</f>
        <v>133.02626</v>
      </c>
      <c r="G6" s="7" t="str">
        <f>'Coast 3'!J11</f>
        <v/>
      </c>
    </row>
    <row r="7">
      <c r="A7" s="7" t="str">
        <f>'Coast 3'!$A$1</f>
        <v>Coast 3</v>
      </c>
      <c r="B7" s="7" t="str">
        <f>'Coast 3'!E12</f>
        <v>LP2</v>
      </c>
      <c r="C7" s="7" t="str">
        <f>'Coast 3'!F12</f>
        <v>n/a</v>
      </c>
      <c r="D7" s="7" t="str">
        <f>'Coast 3'!G12</f>
        <v>n/a</v>
      </c>
      <c r="E7" s="7">
        <f>'Coast 3'!H12</f>
        <v>69.4122</v>
      </c>
      <c r="F7" s="7">
        <f>'Coast 3'!I12</f>
        <v>133.02626</v>
      </c>
      <c r="G7" s="7" t="str">
        <f>'Coast 3'!J12</f>
        <v>buried landward under shrubby plants between jam and road</v>
      </c>
    </row>
    <row r="8">
      <c r="A8" s="7" t="str">
        <f>Coast4!$A$1</f>
        <v>Coast 4</v>
      </c>
      <c r="B8" s="7" t="str">
        <f>Coast4!A6</f>
        <v>LP1</v>
      </c>
      <c r="C8" s="7">
        <f>Coast4!B6</f>
        <v>90</v>
      </c>
      <c r="D8" s="7">
        <f>Coast4!C6</f>
        <v>6.7</v>
      </c>
      <c r="E8" s="7">
        <f>Coast4!D6</f>
        <v>69.46535</v>
      </c>
      <c r="F8" s="7">
        <f>Coast4!E6</f>
        <v>132.99306</v>
      </c>
      <c r="G8" s="7" t="str">
        <f>Coast4!F6</f>
        <v>wasn't here last year according to Roy, big honkan log</v>
      </c>
    </row>
    <row r="9">
      <c r="A9" s="7" t="str">
        <f>Coast4!$A$1</f>
        <v>Coast 4</v>
      </c>
      <c r="B9" s="7" t="str">
        <f>Coast4!A7</f>
        <v>LP2</v>
      </c>
      <c r="C9" s="7">
        <f>Coast4!B7</f>
        <v>56</v>
      </c>
      <c r="D9" s="7">
        <f>Coast4!C7</f>
        <v>6.45</v>
      </c>
      <c r="E9" s="7">
        <f>Coast4!D7</f>
        <v>69.46614</v>
      </c>
      <c r="F9" s="7">
        <f>Coast4!E7</f>
        <v>132.99336</v>
      </c>
      <c r="G9" s="7" t="str">
        <f>Coast4!F7</f>
        <v>old log set back from shore, between coast and bay</v>
      </c>
    </row>
    <row r="10">
      <c r="A10" s="7" t="str">
        <f>Coast4!$A$1</f>
        <v>Coast 4</v>
      </c>
      <c r="B10" s="7" t="str">
        <f>Coast4!A8</f>
        <v>LP3</v>
      </c>
      <c r="C10" s="7" t="str">
        <f>Coast4!B8</f>
        <v>n/a</v>
      </c>
      <c r="D10" s="7" t="str">
        <f>Coast4!C8</f>
        <v>n/a</v>
      </c>
      <c r="E10" s="7">
        <f>Coast4!D8</f>
        <v>69.465851</v>
      </c>
      <c r="F10" s="7">
        <f>Coast4!E8</f>
        <v>132.991514</v>
      </c>
      <c r="G10" s="7" t="str">
        <f>Coast4!F8</f>
        <v>partially buried log</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ht="15.75" customHeight="1">
      <c r="A1" s="15" t="s">
        <v>259</v>
      </c>
      <c r="B1" s="7" t="str">
        <f>'Coast 1'!A1</f>
        <v>Coast 1</v>
      </c>
      <c r="C1" s="7" t="str">
        <f>'Coast 2'!A1</f>
        <v>Coast 2</v>
      </c>
      <c r="D1" s="7" t="str">
        <f>'Coast 3'!A1</f>
        <v>Coast 3</v>
      </c>
      <c r="E1" s="7" t="str">
        <f>Coast4!A1</f>
        <v>Coast 4</v>
      </c>
      <c r="F1" s="7" t="str">
        <f>Coast4!A1</f>
        <v>Coast 4</v>
      </c>
    </row>
    <row r="2">
      <c r="A2" s="2" t="s">
        <v>260</v>
      </c>
      <c r="C2" s="1" t="s">
        <v>261</v>
      </c>
      <c r="D2" s="1" t="s">
        <v>261</v>
      </c>
      <c r="E2" s="7" t="str">
        <f>Coast4!A44</f>
        <v>Log Transect 1</v>
      </c>
      <c r="F2" s="7" t="str">
        <f>Coast4!A55</f>
        <v>Log Transect 2</v>
      </c>
    </row>
    <row r="3">
      <c r="A3" s="2" t="s">
        <v>262</v>
      </c>
      <c r="E3" s="7">
        <f>Coast4!C44</f>
        <v>69.46535</v>
      </c>
    </row>
    <row r="4">
      <c r="A4" s="16" t="s">
        <v>263</v>
      </c>
      <c r="B4" s="6"/>
      <c r="C4" s="6"/>
      <c r="D4" s="6"/>
      <c r="E4" s="6">
        <f>Coast4!D44</f>
        <v>132.99306</v>
      </c>
      <c r="F4" s="6"/>
      <c r="G4" s="6"/>
      <c r="H4" s="6"/>
      <c r="I4" s="6"/>
      <c r="J4" s="6"/>
      <c r="K4" s="6"/>
      <c r="L4" s="6"/>
      <c r="M4" s="6"/>
      <c r="N4" s="6"/>
      <c r="O4" s="6"/>
      <c r="P4" s="6"/>
      <c r="Q4" s="6"/>
      <c r="R4" s="6"/>
      <c r="S4" s="6"/>
      <c r="T4" s="6"/>
      <c r="U4" s="6"/>
      <c r="V4" s="6"/>
      <c r="W4" s="6"/>
      <c r="X4" s="6"/>
      <c r="Y4" s="6"/>
      <c r="Z4" s="6"/>
    </row>
    <row r="5">
      <c r="A5" s="2" t="s">
        <v>264</v>
      </c>
      <c r="B5" s="7">
        <f>'Coast 1'!C161</f>
        <v>36</v>
      </c>
      <c r="E5" s="7">
        <f>Coast4!A46</f>
        <v>90</v>
      </c>
      <c r="F5" s="7">
        <f>Coast4!B57</f>
        <v>56</v>
      </c>
    </row>
    <row r="6">
      <c r="A6" s="2"/>
      <c r="B6" s="7">
        <f>'Coast 1'!C162</f>
        <v>15</v>
      </c>
      <c r="E6" s="7">
        <f>Coast4!A47</f>
        <v>16</v>
      </c>
      <c r="F6" s="7">
        <f>Coast4!B58</f>
        <v>11</v>
      </c>
    </row>
    <row r="7">
      <c r="B7" s="7">
        <f>'Coast 1'!C163</f>
        <v>17</v>
      </c>
      <c r="E7" s="7">
        <f>Coast4!A48</f>
        <v>17</v>
      </c>
      <c r="F7" s="7">
        <f>Coast4!B59</f>
        <v>47</v>
      </c>
    </row>
    <row r="8">
      <c r="B8" s="7">
        <f>'Coast 1'!C164</f>
        <v>13</v>
      </c>
      <c r="E8" s="7">
        <f>Coast4!A49</f>
        <v>18</v>
      </c>
      <c r="F8" s="7">
        <f>Coast4!B60</f>
        <v>12</v>
      </c>
    </row>
    <row r="9">
      <c r="B9" s="7">
        <f>'Coast 1'!C165</f>
        <v>12</v>
      </c>
      <c r="E9" s="7">
        <f>Coast4!A50</f>
        <v>8</v>
      </c>
      <c r="F9" s="7">
        <f>Coast4!B61</f>
        <v>18</v>
      </c>
    </row>
    <row r="10">
      <c r="B10" s="7">
        <f>'Coast 1'!C166</f>
        <v>18</v>
      </c>
      <c r="E10" s="7">
        <f>Coast4!A51</f>
        <v>23</v>
      </c>
      <c r="F10" s="7">
        <f>Coast4!B62</f>
        <v>19</v>
      </c>
    </row>
    <row r="11">
      <c r="B11" s="7">
        <f>'Coast 1'!C167</f>
        <v>14</v>
      </c>
      <c r="E11" s="7">
        <f>Coast4!A52</f>
        <v>32</v>
      </c>
      <c r="F11" s="7">
        <f>Coast4!B63</f>
        <v>18</v>
      </c>
    </row>
    <row r="12">
      <c r="B12" s="7">
        <f>'Coast 1'!C168</f>
        <v>37</v>
      </c>
      <c r="E12" s="7">
        <f>Coast4!A53</f>
        <v>49</v>
      </c>
      <c r="F12" s="7">
        <f>Coast4!B64</f>
        <v>12</v>
      </c>
    </row>
    <row r="13">
      <c r="B13" s="7">
        <f>'Coast 1'!C169</f>
        <v>10</v>
      </c>
      <c r="E13" s="7" t="str">
        <f>Coast4!A54</f>
        <v/>
      </c>
      <c r="F13" s="7">
        <f>Coast4!B65</f>
        <v>12.5</v>
      </c>
    </row>
    <row r="14">
      <c r="B14" s="7">
        <f>'Coast 1'!C170</f>
        <v>23</v>
      </c>
      <c r="F14" s="7">
        <f>Coast4!B66</f>
        <v>17</v>
      </c>
    </row>
    <row r="15">
      <c r="B15" s="7">
        <f>'Coast 1'!C171</f>
        <v>15</v>
      </c>
      <c r="F15" s="7">
        <f>Coast4!B67</f>
        <v>15</v>
      </c>
    </row>
    <row r="16">
      <c r="B16" s="7">
        <f>'Coast 1'!C172</f>
        <v>21</v>
      </c>
    </row>
    <row r="17">
      <c r="B17" s="7">
        <f>'Coast 1'!C173</f>
        <v>11</v>
      </c>
    </row>
    <row r="18">
      <c r="B18" s="7">
        <f>'Coast 1'!C174</f>
        <v>16</v>
      </c>
    </row>
    <row r="19">
      <c r="B19" s="7">
        <f>'Coast 1'!C175</f>
        <v>14</v>
      </c>
    </row>
    <row r="20">
      <c r="B20" s="7">
        <f>'Coast 1'!C176</f>
        <v>10</v>
      </c>
    </row>
    <row r="21">
      <c r="B21" s="7">
        <f>'Coast 1'!C177</f>
        <v>24</v>
      </c>
    </row>
    <row r="22">
      <c r="B22" s="7">
        <f>'Coast 1'!C178</f>
        <v>12</v>
      </c>
    </row>
    <row r="23">
      <c r="B23" s="7">
        <f>'Coast 1'!C179</f>
        <v>23</v>
      </c>
    </row>
    <row r="24">
      <c r="B24" s="7">
        <f>'Coast 1'!C180</f>
        <v>18</v>
      </c>
    </row>
  </sheetData>
  <drawing r:id="rId1"/>
</worksheet>
</file>