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1" sheetId="1" r:id="rId4"/>
    <sheet state="visible" name="Site2" sheetId="2" r:id="rId5"/>
    <sheet state="visible" name="Site3" sheetId="3" r:id="rId6"/>
    <sheet state="visible" name="Site4" sheetId="4" r:id="rId7"/>
    <sheet state="visible" name="Site5" sheetId="5" r:id="rId8"/>
    <sheet state="visible" name="Site6" sheetId="6" r:id="rId9"/>
    <sheet state="visible" name="Site7" sheetId="7" r:id="rId10"/>
    <sheet state="visible" name="Site8" sheetId="8" r:id="rId11"/>
    <sheet state="visible" name="Site9" sheetId="9" r:id="rId12"/>
    <sheet state="visible" name="Site10" sheetId="10" r:id="rId13"/>
    <sheet state="visible" name="Site11" sheetId="11" r:id="rId14"/>
    <sheet state="visible" name="LargePieceSurvey_AllSites" sheetId="12" r:id="rId15"/>
    <sheet state="visible" name="Cores_allsites" sheetId="13" r:id="rId16"/>
    <sheet state="visible" name="Boat Cruise" sheetId="14" r:id="rId17"/>
    <sheet state="visible" name="OtherSites" sheetId="15" r:id="rId18"/>
    <sheet state="visible" name="Samples_allsites" sheetId="16" r:id="rId19"/>
  </sheets>
  <definedNames/>
  <calcPr/>
  <extLst>
    <ext uri="GoogleSheetsCustomDataVersion1">
      <go:sheetsCustomData xmlns:go="http://customooxmlschemas.google.com/" r:id="rId20" roundtripDataSignature="AMtx7mgUCH1FxJRKMWbVb33HBy/46xJAJw=="/>
    </ext>
  </extLst>
</workbook>
</file>

<file path=xl/sharedStrings.xml><?xml version="1.0" encoding="utf-8"?>
<sst xmlns="http://schemas.openxmlformats.org/spreadsheetml/2006/main" count="583" uniqueCount="349">
  <si>
    <t>Site 1</t>
  </si>
  <si>
    <t>visited 09.05.19</t>
  </si>
  <si>
    <t>photos</t>
  </si>
  <si>
    <t>gps</t>
  </si>
  <si>
    <t>description</t>
  </si>
  <si>
    <t>accumulation around bank between channel and lake</t>
  </si>
  <si>
    <t xml:space="preserve">pulverized wood under a lot of pieces </t>
  </si>
  <si>
    <t>bunch of stumps with pieces behind it</t>
  </si>
  <si>
    <t xml:space="preserve">lots of local wood and bank recruitment. </t>
  </si>
  <si>
    <t>silt and log/rootwad deposits are growing in with marsh and closing off access to lake</t>
  </si>
  <si>
    <t>deposit length</t>
  </si>
  <si>
    <t>thickness (m)</t>
  </si>
  <si>
    <t>width (m)</t>
  </si>
  <si>
    <t>porosity</t>
  </si>
  <si>
    <t xml:space="preserve">Diameter Survey </t>
  </si>
  <si>
    <t>Diam (cm)</t>
  </si>
  <si>
    <t>Site 2</t>
  </si>
  <si>
    <t>jam in grassy area</t>
  </si>
  <si>
    <t>scattered pieces all around, not very high</t>
  </si>
  <si>
    <t>extent</t>
  </si>
  <si>
    <t>Davie says there was a channel next to here that is now inaccessible</t>
  </si>
  <si>
    <t>some trees still have bark</t>
  </si>
  <si>
    <t>thickness (cm)</t>
  </si>
  <si>
    <t>20-60</t>
  </si>
  <si>
    <t>orientation changes across deposit, willows growing through some</t>
  </si>
  <si>
    <t>drawing in natalie's notebook</t>
  </si>
  <si>
    <t>sample info</t>
  </si>
  <si>
    <t>dia (cm)</t>
  </si>
  <si>
    <t>length (m)</t>
  </si>
  <si>
    <t>note</t>
  </si>
  <si>
    <t>LP1</t>
  </si>
  <si>
    <t>taken from back of deposit</t>
  </si>
  <si>
    <t>LP2</t>
  </si>
  <si>
    <t>front of deposit</t>
  </si>
  <si>
    <t>Diameter transect</t>
  </si>
  <si>
    <t>gps start</t>
  </si>
  <si>
    <t>Davie says you used to be able to drive througgh here about 5 years ago then it became too plugged with wood</t>
  </si>
  <si>
    <t>gps end</t>
  </si>
  <si>
    <t>It is all silted in now.</t>
  </si>
  <si>
    <t>diam (cm)</t>
  </si>
  <si>
    <t>Ice pushed stumps into creeks and plugs them up.</t>
  </si>
  <si>
    <t>almost all bays like this one look like this.</t>
  </si>
  <si>
    <t>the sediment builds higher and higher driftwood gets covered banks get higher.</t>
  </si>
  <si>
    <t>implies lots of buried wood under sediment</t>
  </si>
  <si>
    <t>In 5-10 yrs about 2 m of sediment buildup if davie is correct.</t>
  </si>
  <si>
    <t>in some yearsi t might get scraped down but lately seems to be more agradation then degradation</t>
  </si>
  <si>
    <t>Site 3</t>
  </si>
  <si>
    <t>photo</t>
  </si>
  <si>
    <t>16-26</t>
  </si>
  <si>
    <t>driftwood pile in willows delivered by river on top of bank</t>
  </si>
  <si>
    <t>bank here is covered in spring</t>
  </si>
  <si>
    <t>length from photo 25/26</t>
  </si>
  <si>
    <t>gps other</t>
  </si>
  <si>
    <t>burned belongings</t>
  </si>
  <si>
    <t>wood like this goes all the way to about... OS11</t>
  </si>
  <si>
    <t xml:space="preserve">accumulation </t>
  </si>
  <si>
    <t>20-40</t>
  </si>
  <si>
    <t>Diam(cm)</t>
  </si>
  <si>
    <t>Site 4</t>
  </si>
  <si>
    <t>27-33</t>
  </si>
  <si>
    <t>cut bank site, deposit on top, with various layers of wood in the relief</t>
  </si>
  <si>
    <t>has root wad</t>
  </si>
  <si>
    <t>n/a</t>
  </si>
  <si>
    <t>cut bank, 1.3m from top</t>
  </si>
  <si>
    <t>LP3</t>
  </si>
  <si>
    <t>cut bank, 2m from top</t>
  </si>
  <si>
    <t>Site 5</t>
  </si>
  <si>
    <t>34-56</t>
  </si>
  <si>
    <t>core</t>
  </si>
  <si>
    <t>taken (cm from ground)</t>
  </si>
  <si>
    <t xml:space="preserve">old log in ground </t>
  </si>
  <si>
    <t>Core 1</t>
  </si>
  <si>
    <t>small spruce, growing out of LP1</t>
  </si>
  <si>
    <t>buried</t>
  </si>
  <si>
    <t>Core 2</t>
  </si>
  <si>
    <t>large spruce growing out of LP2</t>
  </si>
  <si>
    <t>taken close to front of deposit</t>
  </si>
  <si>
    <t>Core 3</t>
  </si>
  <si>
    <t>growing next to Core 1, younger spruce in same deposit as LP1  31 cm tall</t>
  </si>
  <si>
    <t>Core 4</t>
  </si>
  <si>
    <t>split into 2 (4a,4b), oldest line of trees</t>
  </si>
  <si>
    <t>oldest line of trees</t>
  </si>
  <si>
    <t>Core 5</t>
  </si>
  <si>
    <t>start of survey, trees get younger again</t>
  </si>
  <si>
    <t>trees get younger again</t>
  </si>
  <si>
    <t>Elevation Transect</t>
  </si>
  <si>
    <t>starts at core 5</t>
  </si>
  <si>
    <t>ends at water</t>
  </si>
  <si>
    <t>picture in Natalies 2nd notebook</t>
  </si>
  <si>
    <t>shooting from one eye height to the back of a head at same eyeheight</t>
  </si>
  <si>
    <t>station</t>
  </si>
  <si>
    <t>foresight</t>
  </si>
  <si>
    <t>Horiz Dist (m)</t>
  </si>
  <si>
    <t>Vert Dist (m)</t>
  </si>
  <si>
    <t>old wood in forest floor ends at near core 4</t>
  </si>
  <si>
    <t>old wood,  but not as old in forest floor</t>
  </si>
  <si>
    <t>station 4 is near core2 at top of break in slope</t>
  </si>
  <si>
    <t>bottom of break in slope area with core1 and core 3 growing, bottom of break in slope area with core1 and core 3 growing</t>
  </si>
  <si>
    <t>newer old wood but still old</t>
  </si>
  <si>
    <t>meadow with willow less wood</t>
  </si>
  <si>
    <t>newer drifted wood single logs</t>
  </si>
  <si>
    <t>lot pile porosity about .85 around 0.40 cm in height and 4.6 m in width</t>
  </si>
  <si>
    <t>small pieces scattered on ground</t>
  </si>
  <si>
    <t>48/49</t>
  </si>
  <si>
    <t>matt of wood drifted under willows</t>
  </si>
  <si>
    <t>clearing with not wood</t>
  </si>
  <si>
    <t>willow band with drifted wood</t>
  </si>
  <si>
    <t>small hump in ground with strand line at end near bank.</t>
  </si>
  <si>
    <t>sloping bank with stranded wood</t>
  </si>
  <si>
    <t>near vertical eroded bank with small pieces at base at station 17</t>
  </si>
  <si>
    <t>53-54</t>
  </si>
  <si>
    <t>water</t>
  </si>
  <si>
    <t>Site 6</t>
  </si>
  <si>
    <t>visited 09.06.19</t>
  </si>
  <si>
    <t>57-66</t>
  </si>
  <si>
    <t>behind deposit- wood gets into lake then water drains and wood stays on top (drawing on page 82 of alicia's notebook)</t>
  </si>
  <si>
    <t>wood in front of lake</t>
  </si>
  <si>
    <t>Extensive deposit across from Aklavik</t>
  </si>
  <si>
    <t>pieces mainly oriented parallel to shore</t>
  </si>
  <si>
    <t>poor sorting, big mixed with small pieces</t>
  </si>
  <si>
    <t>sketches in Natalie's 2nd notebook</t>
  </si>
  <si>
    <t>matt is in about three zones.</t>
  </si>
  <si>
    <t>zone</t>
  </si>
  <si>
    <t xml:space="preserve">porosity </t>
  </si>
  <si>
    <t>z1</t>
  </si>
  <si>
    <t>zone one is in front of lake mostly reeds and grass grouwing through smaller logs ~0.2 cm thick. v. poorly sorted and moderately organzied. deposit is thicker towards willows porosity around 0.60</t>
  </si>
  <si>
    <t>z2</t>
  </si>
  <si>
    <t>0.2-0.5</t>
  </si>
  <si>
    <t>0.7-0.9</t>
  </si>
  <si>
    <t>zone two is back against the willows to the side and front of the lake. Mostly medium sized poorly organized open framework of pieces overlain by a top layering of floated wood pup. deposit is about 0.2-0.5 m thick and porosity between 0.75 and 0.90%  porosity appears to be really low from the top looking down.</t>
  </si>
  <si>
    <t>z3</t>
  </si>
  <si>
    <t>0.2-0.4</t>
  </si>
  <si>
    <t>0.6-0.95</t>
  </si>
  <si>
    <t>To the side away from z2 and lake as well as in front of zone two. HIgher predominance of larger logs imbricated parallel to shore grass grows through as in zone 1 but more larger pieces present.  Deposit extends all the way to the pabk here.  porosity between 60-95% thickness around 0.2-0.4 m</t>
  </si>
  <si>
    <t>gps btwn z1 and z2</t>
  </si>
  <si>
    <t>gps btwn z2 and z3</t>
  </si>
  <si>
    <t>Vegetation Transect across z3</t>
  </si>
  <si>
    <t>Elevation transect</t>
  </si>
  <si>
    <t>I took video along the transect this transect is just through zone 3 orientation of transect is N50W.</t>
  </si>
  <si>
    <t xml:space="preserve">gps start </t>
  </si>
  <si>
    <t>Horiz. Dist</t>
  </si>
  <si>
    <t>Vert Dist</t>
  </si>
  <si>
    <t>log #</t>
  </si>
  <si>
    <t>Photo</t>
  </si>
  <si>
    <t>mud flat</t>
  </si>
  <si>
    <t>1,2,3</t>
  </si>
  <si>
    <t>loose and new wood at bottom of bank</t>
  </si>
  <si>
    <t>bank</t>
  </si>
  <si>
    <t>1428/1429</t>
  </si>
  <si>
    <t>imbricated large logs with small pieces between</t>
  </si>
  <si>
    <t>19,20</t>
  </si>
  <si>
    <t>1430/1432</t>
  </si>
  <si>
    <t xml:space="preserve">logs more disorganizes, less large logs </t>
  </si>
  <si>
    <t>Large Piece Survey logs noted within elevation transect</t>
  </si>
  <si>
    <t>Ds (cm)</t>
  </si>
  <si>
    <t>end type</t>
  </si>
  <si>
    <t>Dl (cm)</t>
  </si>
  <si>
    <t>Length (m)</t>
  </si>
  <si>
    <t>Type</t>
  </si>
  <si>
    <t>D</t>
  </si>
  <si>
    <t>B</t>
  </si>
  <si>
    <t>A</t>
  </si>
  <si>
    <t>Orientation</t>
  </si>
  <si>
    <t>Azimuth</t>
  </si>
  <si>
    <t>Dip</t>
  </si>
  <si>
    <t>s</t>
  </si>
  <si>
    <t>C</t>
  </si>
  <si>
    <t>S25W</t>
  </si>
  <si>
    <t>f</t>
  </si>
  <si>
    <t>N26E</t>
  </si>
  <si>
    <t>2N</t>
  </si>
  <si>
    <t>r</t>
  </si>
  <si>
    <t>N81W</t>
  </si>
  <si>
    <t>5S</t>
  </si>
  <si>
    <t>N49E</t>
  </si>
  <si>
    <t>S45W</t>
  </si>
  <si>
    <t>S48W</t>
  </si>
  <si>
    <t>S80W</t>
  </si>
  <si>
    <t>t</t>
  </si>
  <si>
    <t>S50W</t>
  </si>
  <si>
    <t>4S</t>
  </si>
  <si>
    <t>S60W</t>
  </si>
  <si>
    <t>S67W</t>
  </si>
  <si>
    <t>9N</t>
  </si>
  <si>
    <t>S78W</t>
  </si>
  <si>
    <t>5N</t>
  </si>
  <si>
    <t>S58W</t>
  </si>
  <si>
    <t>f (9+5)</t>
  </si>
  <si>
    <t>S65W</t>
  </si>
  <si>
    <t>N55E</t>
  </si>
  <si>
    <t>N60E</t>
  </si>
  <si>
    <t>N53E</t>
  </si>
  <si>
    <t>N51E</t>
  </si>
  <si>
    <t>11N</t>
  </si>
  <si>
    <t>S64W</t>
  </si>
  <si>
    <t>9S</t>
  </si>
  <si>
    <t>8N</t>
  </si>
  <si>
    <t>Site 7</t>
  </si>
  <si>
    <t>67-86</t>
  </si>
  <si>
    <t>channel that flows from Mackenzie toward Peel. called the Aklavic Channel</t>
  </si>
  <si>
    <t>deposit further inland</t>
  </si>
  <si>
    <t>depoosit in front, extensive deposit in back near willows</t>
  </si>
  <si>
    <t>wood stranded on inside of bend and ice pushed back into willows.</t>
  </si>
  <si>
    <t>wood is more travel abraded and bigger.</t>
  </si>
  <si>
    <t>accumulation in back</t>
  </si>
  <si>
    <t>end of deposit</t>
  </si>
  <si>
    <t>other inland deposit</t>
  </si>
  <si>
    <t>first berm deposit around 40 m from waters edge and 4.4m in vert dist (incl. eyeheight)</t>
  </si>
  <si>
    <t>these cores are from willows of sequential size and age.</t>
  </si>
  <si>
    <t>Extended Diameter survey in first newer berm</t>
  </si>
  <si>
    <t xml:space="preserve">core </t>
  </si>
  <si>
    <t>cm from ground</t>
  </si>
  <si>
    <t>Length( m)</t>
  </si>
  <si>
    <t>growing through</t>
  </si>
  <si>
    <t>S70E</t>
  </si>
  <si>
    <t>racked up against</t>
  </si>
  <si>
    <t>S60E</t>
  </si>
  <si>
    <t>in first deposit inland, pile racked up against it</t>
  </si>
  <si>
    <t>S30E</t>
  </si>
  <si>
    <t>rootwad</t>
  </si>
  <si>
    <t>S68W</t>
  </si>
  <si>
    <t>E</t>
  </si>
  <si>
    <t>Core 6</t>
  </si>
  <si>
    <t>N85E</t>
  </si>
  <si>
    <t>Core 7</t>
  </si>
  <si>
    <t>from same tree as Core 4 but taken higher up</t>
  </si>
  <si>
    <t>N85W</t>
  </si>
  <si>
    <t>Extended Diameter survey in older berm back in willows</t>
  </si>
  <si>
    <t>S40W</t>
  </si>
  <si>
    <t>20N</t>
  </si>
  <si>
    <t>W</t>
  </si>
  <si>
    <t>S85W</t>
  </si>
  <si>
    <t>N35E</t>
  </si>
  <si>
    <t>S44W</t>
  </si>
  <si>
    <t>S57W</t>
  </si>
  <si>
    <t>N65E</t>
  </si>
  <si>
    <t>mossy</t>
  </si>
  <si>
    <t>S54W</t>
  </si>
  <si>
    <t>gps transect of berm locations</t>
  </si>
  <si>
    <t>sketch in Natalie's notebook</t>
  </si>
  <si>
    <t>back end of oldest berm this berm trends N80E/S80W</t>
  </si>
  <si>
    <t>water side end of oldest berm</t>
  </si>
  <si>
    <t>next oldest berm about 6m-12 m wide willow samples taken</t>
  </si>
  <si>
    <t>youngest berm closest to shore</t>
  </si>
  <si>
    <t>Site 8</t>
  </si>
  <si>
    <t>took two spruce cores to get minumum age of largest trees</t>
  </si>
  <si>
    <t>no visible driftwood at site</t>
  </si>
  <si>
    <t>dist from ground</t>
  </si>
  <si>
    <t>core 1</t>
  </si>
  <si>
    <t>line of similar younger spruce near cliff edge no driftwood evidence</t>
  </si>
  <si>
    <t>core 2</t>
  </si>
  <si>
    <t xml:space="preserve">very big tree, likely the oldest we sampled.  Unfortunately the center was rotten and we lost a lot of rings. oh well. </t>
  </si>
  <si>
    <t>Site 9</t>
  </si>
  <si>
    <t xml:space="preserve">photo </t>
  </si>
  <si>
    <t>87-96</t>
  </si>
  <si>
    <t>Site on west channel more wood here on banks</t>
  </si>
  <si>
    <t>sequence of ice push events back into the wilows</t>
  </si>
  <si>
    <t>cm taken from ground</t>
  </si>
  <si>
    <t>Core 1 (willow)</t>
  </si>
  <si>
    <t>taken below scar caused by ice</t>
  </si>
  <si>
    <t>Core 2 (willow)</t>
  </si>
  <si>
    <t>taken above scar of core 1 tree, could be caused by snow drift</t>
  </si>
  <si>
    <t>Core 1 (spruce sapling)</t>
  </si>
  <si>
    <t>up hill from swamp at back end of old wood deposit</t>
  </si>
  <si>
    <t>Core 2 (spruce samples)</t>
  </si>
  <si>
    <t>half core handle up</t>
  </si>
  <si>
    <t>juvenile/younger spruce just up slope break from saplings</t>
  </si>
  <si>
    <t>core 4</t>
  </si>
  <si>
    <t>dbh</t>
  </si>
  <si>
    <t>older spruce diam=26 cm. core was totally rotten. lots of missing rings</t>
  </si>
  <si>
    <t>93-95</t>
  </si>
  <si>
    <t>core 5 (a and b)</t>
  </si>
  <si>
    <t>older spruce at edge of clearing of windblown trees maybe fire impacted???</t>
  </si>
  <si>
    <t>photo of angled trees, likely due to snow- piles up due to strong NW winds</t>
  </si>
  <si>
    <t>back of willow sequence ? or just site location</t>
  </si>
  <si>
    <t>on top of wood pile</t>
  </si>
  <si>
    <t>start of old drift pile and swamp</t>
  </si>
  <si>
    <t>Site 10</t>
  </si>
  <si>
    <t>97-106</t>
  </si>
  <si>
    <t>cut bank site</t>
  </si>
  <si>
    <t>above cutbank is deposit on top, large pieces have orientation (see alicia notebook pg 91)</t>
  </si>
  <si>
    <t>lake behind site- contains lake jam deposit that looks similar to Inuvik lake sites</t>
  </si>
  <si>
    <t>cut bank piece, 80 cm from top</t>
  </si>
  <si>
    <t>bulk of the wood deposit is 1.3 m from top.</t>
  </si>
  <si>
    <t>Site 11</t>
  </si>
  <si>
    <t>109-127</t>
  </si>
  <si>
    <t>across from Jordan's camp</t>
  </si>
  <si>
    <t>gps top of hill</t>
  </si>
  <si>
    <t>wood here is grey and bleached like mainstem mackenzie, very different in character than wood upstream near Aklavic</t>
  </si>
  <si>
    <t>wood in willows that are strewn are often perpendicular to shore spearing into the willows.</t>
  </si>
  <si>
    <t>Elevation transect.  Sketch is in Natalie's notebook.</t>
  </si>
  <si>
    <t>break in slope at end of mudflat. bank.</t>
  </si>
  <si>
    <t>contact between stranded and strewn wood in grass and willows</t>
  </si>
  <si>
    <t>contact between newer willows with more dense alder and willows</t>
  </si>
  <si>
    <t>near base of hill at back of thick shrubs alos site for LP1</t>
  </si>
  <si>
    <t>Diameter (cm)</t>
  </si>
  <si>
    <t>Site</t>
  </si>
  <si>
    <t>Transect Length (m)</t>
  </si>
  <si>
    <t>No Transect Taken</t>
  </si>
  <si>
    <t>Starts at</t>
  </si>
  <si>
    <t>Ends at</t>
  </si>
  <si>
    <t>Diameters (cm)</t>
  </si>
  <si>
    <t>gps-lat</t>
  </si>
  <si>
    <t>gps-long</t>
  </si>
  <si>
    <t>name</t>
  </si>
  <si>
    <t>diameter (cm)</t>
  </si>
  <si>
    <t>height from ground, bh=breast height</t>
  </si>
  <si>
    <t>visited</t>
  </si>
  <si>
    <t>09.05.2019</t>
  </si>
  <si>
    <t>GPS tracks and Timelapse recording bank as we cruised around.  Camera was pointing out the left side of boat as we travelled.</t>
  </si>
  <si>
    <t>Camera took photos every 2 sec.</t>
  </si>
  <si>
    <t>Evidence along channel margins of wood scraping along banks</t>
  </si>
  <si>
    <t>log pieces are often stranded up on banks</t>
  </si>
  <si>
    <t>in places large extensive marsh, like overlain by wood.  rootwads poking through.</t>
  </si>
  <si>
    <t>Other sites in Aklavik</t>
  </si>
  <si>
    <t>length of axe</t>
  </si>
  <si>
    <t>37cm</t>
  </si>
  <si>
    <t>blade</t>
  </si>
  <si>
    <t>14.15cm</t>
  </si>
  <si>
    <t>OS1</t>
  </si>
  <si>
    <t>small channel that has been silted in, plugged by wood</t>
  </si>
  <si>
    <t>OS2</t>
  </si>
  <si>
    <t>photo 27-33, 27m width, length along shore, deposit with old channel at back, berm on side with wood</t>
  </si>
  <si>
    <t>OS3</t>
  </si>
  <si>
    <t>mud bar, river is widening, wood deposit on bar</t>
  </si>
  <si>
    <t>OS4</t>
  </si>
  <si>
    <t>Jordan's camp</t>
  </si>
  <si>
    <t>OS5</t>
  </si>
  <si>
    <t>big bay downstream of this point with large wood inside</t>
  </si>
  <si>
    <t>OS6</t>
  </si>
  <si>
    <t xml:space="preserve">new driftwood along margin natalie has a drawing base don description by Eddie. did not go to shore becaue too shallow.  In spring lake fills with wood. </t>
  </si>
  <si>
    <t>OS7</t>
  </si>
  <si>
    <t>large extensive marsh overlain on top of wood. rootwad poke through sometimes</t>
  </si>
  <si>
    <t>OS8</t>
  </si>
  <si>
    <t>near outlet of plugged creek</t>
  </si>
  <si>
    <t>OS9</t>
  </si>
  <si>
    <t>used to be able to go through here in the fall with a big boat always lots of moose and bear</t>
  </si>
  <si>
    <t>OS10</t>
  </si>
  <si>
    <t>raft plut in channel buried in sediment now around 2 years ago could go through in the spring.</t>
  </si>
  <si>
    <t>OS11</t>
  </si>
  <si>
    <t>wood berms and heavy wood on bank extends from site 3 to about here.</t>
  </si>
  <si>
    <t>OS12</t>
  </si>
  <si>
    <t>lake is breaking through here</t>
  </si>
  <si>
    <t>OS13</t>
  </si>
  <si>
    <t>another spot where a lake is breaking through the bank.</t>
  </si>
  <si>
    <t>OS14</t>
  </si>
  <si>
    <t>yet another break through spot.. There are lots of these in this region.  It gets really shallow in main channel and there is a fresh deposit of rootwad stumps in mud bar</t>
  </si>
  <si>
    <t>site</t>
  </si>
  <si>
    <t>No samples taken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</si>
</sst>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">
    <font>
      <sz val="10.0"/>
      <color rgb="FF000000"/>
      <name val="Arial"/>
      <scheme val="minor"/>
    </font>
    <font>
      <color theme="1"/>
      <name val="Arial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2" fontId="2" numFmtId="0" xfId="0" applyFill="1" applyFont="1"/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1" t="s">
        <v>1</v>
      </c>
    </row>
    <row r="2" ht="15.75" customHeight="1">
      <c r="E2" s="1" t="s">
        <v>2</v>
      </c>
      <c r="F2" s="2">
        <v>43471.0</v>
      </c>
    </row>
    <row r="3" ht="15.75" customHeight="1">
      <c r="A3" s="1" t="s">
        <v>3</v>
      </c>
      <c r="B3" s="1">
        <v>68.19228</v>
      </c>
      <c r="C3" s="1">
        <v>134.98567</v>
      </c>
      <c r="E3" s="1" t="s">
        <v>4</v>
      </c>
      <c r="F3" s="1" t="s">
        <v>5</v>
      </c>
    </row>
    <row r="4" ht="15.75" customHeight="1">
      <c r="F4" s="1" t="s">
        <v>6</v>
      </c>
    </row>
    <row r="5" ht="15.75" customHeight="1">
      <c r="F5" s="1" t="s">
        <v>7</v>
      </c>
    </row>
    <row r="6" ht="15.75" customHeight="1">
      <c r="F6" s="1" t="s">
        <v>8</v>
      </c>
    </row>
    <row r="7" ht="15.75" customHeight="1">
      <c r="F7" s="1" t="s">
        <v>9</v>
      </c>
    </row>
    <row r="8" ht="15.75" customHeight="1"/>
    <row r="9" ht="15.75" customHeight="1">
      <c r="A9" s="1" t="s">
        <v>10</v>
      </c>
      <c r="B9" s="1">
        <v>118.0</v>
      </c>
    </row>
    <row r="10" ht="15.75" customHeight="1">
      <c r="A10" s="1" t="s">
        <v>11</v>
      </c>
      <c r="B10" s="1">
        <v>0.7</v>
      </c>
    </row>
    <row r="11" ht="15.75" customHeight="1">
      <c r="A11" s="1" t="s">
        <v>12</v>
      </c>
      <c r="B11" s="1">
        <v>6.0</v>
      </c>
    </row>
    <row r="12" ht="15.75" customHeight="1">
      <c r="A12" s="1" t="s">
        <v>13</v>
      </c>
      <c r="B12" s="1">
        <v>90.0</v>
      </c>
    </row>
    <row r="13" ht="15.75" customHeight="1"/>
    <row r="14" ht="15.75" customHeight="1">
      <c r="A14" s="1" t="s">
        <v>14</v>
      </c>
    </row>
    <row r="15" ht="15.75" customHeight="1">
      <c r="A15" s="1">
        <v>68.192298</v>
      </c>
      <c r="B15" s="1">
        <v>134.985704</v>
      </c>
    </row>
    <row r="16" ht="15.75" customHeight="1">
      <c r="A16" s="1" t="s">
        <v>15</v>
      </c>
    </row>
    <row r="17" ht="15.75" customHeight="1">
      <c r="A17" s="1">
        <v>15.0</v>
      </c>
    </row>
    <row r="18" ht="15.75" customHeight="1">
      <c r="A18" s="1">
        <v>12.0</v>
      </c>
    </row>
    <row r="19" ht="15.75" customHeight="1">
      <c r="A19" s="1">
        <v>21.0</v>
      </c>
    </row>
    <row r="20" ht="15.75" customHeight="1">
      <c r="A20" s="1">
        <v>20.0</v>
      </c>
    </row>
    <row r="21" ht="15.75" customHeight="1">
      <c r="A21" s="1">
        <v>20.0</v>
      </c>
    </row>
    <row r="22" ht="15.75" customHeight="1">
      <c r="A22" s="1">
        <v>27.0</v>
      </c>
    </row>
    <row r="23" ht="15.75" customHeight="1">
      <c r="A23" s="1">
        <v>15.0</v>
      </c>
    </row>
    <row r="24" ht="15.75" customHeight="1">
      <c r="A24" s="1">
        <v>11.0</v>
      </c>
    </row>
    <row r="25" ht="15.75" customHeight="1">
      <c r="A25" s="1">
        <v>17.0</v>
      </c>
    </row>
    <row r="26" ht="15.75" customHeight="1">
      <c r="A26" s="1">
        <v>12.0</v>
      </c>
    </row>
    <row r="27" ht="15.75" customHeight="1">
      <c r="A27" s="1">
        <v>10.0</v>
      </c>
    </row>
    <row r="28" ht="15.75" customHeight="1">
      <c r="A28" s="1">
        <v>11.0</v>
      </c>
    </row>
    <row r="29" ht="15.75" customHeight="1">
      <c r="A29" s="1">
        <v>14.0</v>
      </c>
    </row>
    <row r="30" ht="15.75" customHeight="1">
      <c r="A30" s="1">
        <v>17.0</v>
      </c>
    </row>
    <row r="31" ht="15.75" customHeight="1">
      <c r="A31" s="1">
        <v>14.0</v>
      </c>
    </row>
    <row r="32" ht="15.75" customHeight="1">
      <c r="A32" s="1">
        <v>15.0</v>
      </c>
    </row>
    <row r="33" ht="15.75" customHeight="1">
      <c r="A33" s="1">
        <v>11.0</v>
      </c>
    </row>
    <row r="34" ht="15.75" customHeight="1">
      <c r="A34" s="1">
        <v>10.0</v>
      </c>
    </row>
    <row r="35" ht="15.75" customHeight="1">
      <c r="A35" s="1">
        <v>15.0</v>
      </c>
    </row>
    <row r="36" ht="15.75" customHeight="1">
      <c r="A36" s="1">
        <v>3.0</v>
      </c>
    </row>
    <row r="37" ht="15.75" customHeight="1">
      <c r="A37" s="1">
        <v>18.0</v>
      </c>
    </row>
    <row r="38" ht="15.75" customHeight="1">
      <c r="A38" s="1">
        <v>10.0</v>
      </c>
    </row>
    <row r="39" ht="15.75" customHeight="1">
      <c r="A39" s="1">
        <v>11.0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277</v>
      </c>
      <c r="B1" s="1" t="s">
        <v>113</v>
      </c>
    </row>
    <row r="2" ht="15.75" customHeight="1">
      <c r="E2" s="1" t="s">
        <v>47</v>
      </c>
      <c r="F2" s="1" t="s">
        <v>278</v>
      </c>
    </row>
    <row r="3" ht="15.75" customHeight="1">
      <c r="A3" s="1" t="s">
        <v>3</v>
      </c>
      <c r="B3" s="1">
        <v>68.45023</v>
      </c>
      <c r="C3" s="1">
        <v>135.51331</v>
      </c>
      <c r="E3" s="1" t="s">
        <v>4</v>
      </c>
      <c r="F3" s="1" t="s">
        <v>279</v>
      </c>
    </row>
    <row r="4" ht="15.75" customHeight="1">
      <c r="F4" s="1" t="s">
        <v>280</v>
      </c>
    </row>
    <row r="5" ht="15.75" customHeight="1">
      <c r="F5" s="1" t="s">
        <v>281</v>
      </c>
    </row>
    <row r="6" ht="15.75" customHeight="1"/>
    <row r="7" ht="15.75" customHeight="1">
      <c r="A7" s="1" t="s">
        <v>26</v>
      </c>
      <c r="B7" s="1" t="s">
        <v>27</v>
      </c>
      <c r="C7" s="1" t="s">
        <v>28</v>
      </c>
      <c r="D7" s="1" t="s">
        <v>3</v>
      </c>
      <c r="F7" s="1" t="s">
        <v>29</v>
      </c>
    </row>
    <row r="8" ht="15.75" customHeight="1">
      <c r="A8" s="1" t="s">
        <v>30</v>
      </c>
      <c r="B8" s="1">
        <v>27.0</v>
      </c>
      <c r="C8" s="1" t="s">
        <v>62</v>
      </c>
      <c r="D8" s="1">
        <v>68.45023</v>
      </c>
      <c r="E8" s="1">
        <v>135.51331</v>
      </c>
      <c r="F8" s="1" t="s">
        <v>282</v>
      </c>
    </row>
    <row r="9" ht="15.75" customHeight="1">
      <c r="F9" s="1" t="s">
        <v>283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284</v>
      </c>
      <c r="B1" s="1" t="s">
        <v>113</v>
      </c>
    </row>
    <row r="2" ht="15.75" customHeight="1">
      <c r="E2" s="1" t="s">
        <v>2</v>
      </c>
      <c r="F2" s="1" t="s">
        <v>285</v>
      </c>
    </row>
    <row r="3" ht="15.75" customHeight="1">
      <c r="A3" s="1" t="s">
        <v>3</v>
      </c>
      <c r="B3" s="1">
        <v>68.46916</v>
      </c>
      <c r="C3" s="1">
        <v>135.59856</v>
      </c>
      <c r="E3" s="1" t="s">
        <v>4</v>
      </c>
      <c r="F3" s="1" t="s">
        <v>286</v>
      </c>
    </row>
    <row r="4" ht="15.75" customHeight="1">
      <c r="A4" s="1" t="s">
        <v>287</v>
      </c>
      <c r="B4" s="1">
        <v>68.46851</v>
      </c>
      <c r="C4" s="1">
        <v>135.59822</v>
      </c>
      <c r="F4" s="1" t="s">
        <v>288</v>
      </c>
    </row>
    <row r="5" ht="15.75" customHeight="1">
      <c r="F5" s="1" t="s">
        <v>289</v>
      </c>
    </row>
    <row r="6" ht="15.75" customHeight="1">
      <c r="A6" s="1" t="s">
        <v>26</v>
      </c>
      <c r="B6" s="1" t="s">
        <v>27</v>
      </c>
      <c r="C6" s="1" t="s">
        <v>28</v>
      </c>
      <c r="D6" s="1" t="s">
        <v>3</v>
      </c>
      <c r="F6" s="1" t="s">
        <v>29</v>
      </c>
    </row>
    <row r="7" ht="15.75" customHeight="1">
      <c r="A7" s="1" t="s">
        <v>30</v>
      </c>
      <c r="B7" s="1">
        <v>24.0</v>
      </c>
      <c r="C7" s="1">
        <v>4.4</v>
      </c>
      <c r="D7" s="1">
        <v>68.46851</v>
      </c>
      <c r="E7" s="1">
        <v>135.59822</v>
      </c>
    </row>
    <row r="8" ht="15.75" customHeight="1"/>
    <row r="9" ht="15.75" customHeight="1"/>
    <row r="10" ht="15.75" customHeight="1">
      <c r="A10" s="1" t="s">
        <v>290</v>
      </c>
    </row>
    <row r="11" ht="15.75" customHeight="1">
      <c r="A11" s="1" t="s">
        <v>90</v>
      </c>
      <c r="B11" s="1" t="s">
        <v>3</v>
      </c>
      <c r="D11" s="1" t="s">
        <v>29</v>
      </c>
    </row>
    <row r="12" ht="15.75" customHeight="1">
      <c r="A12" s="1">
        <v>1.0</v>
      </c>
      <c r="B12" s="1">
        <v>68.469205</v>
      </c>
      <c r="C12" s="1">
        <v>135.598455</v>
      </c>
      <c r="D12" s="1" t="s">
        <v>291</v>
      </c>
    </row>
    <row r="13" ht="15.75" customHeight="1">
      <c r="A13" s="1">
        <v>2.0</v>
      </c>
      <c r="B13" s="1">
        <v>68.469076</v>
      </c>
      <c r="C13" s="1">
        <v>135.598468</v>
      </c>
      <c r="D13" s="1" t="s">
        <v>292</v>
      </c>
    </row>
    <row r="14" ht="15.75" customHeight="1">
      <c r="A14" s="1">
        <v>3.0</v>
      </c>
      <c r="B14" s="1">
        <v>68.468782</v>
      </c>
      <c r="C14" s="1">
        <v>135.598314</v>
      </c>
      <c r="D14" s="1" t="s">
        <v>293</v>
      </c>
    </row>
    <row r="15" ht="15.75" customHeight="1">
      <c r="A15" s="1">
        <v>4.0</v>
      </c>
      <c r="B15" s="1">
        <v>68.468648</v>
      </c>
      <c r="C15" s="1">
        <v>135.598125</v>
      </c>
      <c r="D15" s="1" t="s">
        <v>294</v>
      </c>
    </row>
    <row r="16" ht="15.75" customHeight="1"/>
    <row r="17" ht="15.75" customHeight="1">
      <c r="A17" s="1" t="s">
        <v>295</v>
      </c>
    </row>
    <row r="18" ht="15.75" customHeight="1">
      <c r="A18" s="1">
        <v>24.0</v>
      </c>
    </row>
    <row r="19" ht="15.75" customHeight="1">
      <c r="A19" s="1">
        <v>13.0</v>
      </c>
    </row>
    <row r="20" ht="15.75" customHeight="1">
      <c r="A20" s="1">
        <v>19.0</v>
      </c>
    </row>
    <row r="21" ht="15.75" customHeight="1">
      <c r="A21" s="1">
        <v>14.0</v>
      </c>
    </row>
    <row r="22" ht="15.75" customHeight="1">
      <c r="A22" s="1">
        <v>15.0</v>
      </c>
    </row>
    <row r="23" ht="15.75" customHeight="1">
      <c r="A23" s="1">
        <v>11.0</v>
      </c>
    </row>
    <row r="24" ht="15.75" customHeight="1">
      <c r="A24" s="1">
        <v>11.0</v>
      </c>
    </row>
    <row r="25" ht="15.75" customHeight="1">
      <c r="A25" s="1">
        <v>10.0</v>
      </c>
    </row>
    <row r="26" ht="15.75" customHeight="1">
      <c r="A26" s="1">
        <v>40.0</v>
      </c>
    </row>
    <row r="27" ht="15.75" customHeight="1">
      <c r="A27" s="1">
        <v>16.0</v>
      </c>
    </row>
    <row r="28" ht="15.75" customHeight="1">
      <c r="A28" s="1">
        <v>18.0</v>
      </c>
    </row>
    <row r="29" ht="15.75" customHeight="1">
      <c r="A29" s="1">
        <v>16.0</v>
      </c>
    </row>
    <row r="30" ht="15.75" customHeight="1">
      <c r="A30" s="1">
        <v>12.0</v>
      </c>
    </row>
    <row r="31" ht="15.75" customHeight="1">
      <c r="A31" s="1">
        <v>27.0</v>
      </c>
    </row>
    <row r="32" ht="15.75" customHeight="1">
      <c r="A32" s="1">
        <v>10.0</v>
      </c>
    </row>
    <row r="33" ht="15.75" customHeight="1">
      <c r="A33" s="1">
        <v>17.0</v>
      </c>
    </row>
    <row r="34" ht="15.75" customHeight="1">
      <c r="A34" s="1">
        <v>15.0</v>
      </c>
    </row>
    <row r="35" ht="15.75" customHeight="1">
      <c r="A35" s="1">
        <v>19.0</v>
      </c>
    </row>
    <row r="36" ht="15.75" customHeight="1">
      <c r="A36" s="1">
        <v>10.0</v>
      </c>
    </row>
    <row r="37" ht="15.75" customHeight="1">
      <c r="A37" s="1">
        <v>15.0</v>
      </c>
    </row>
    <row r="38" ht="15.75" customHeight="1">
      <c r="A38" s="1">
        <v>15.0</v>
      </c>
    </row>
    <row r="39" ht="15.75" customHeight="1">
      <c r="A39" s="1">
        <v>11.0</v>
      </c>
    </row>
    <row r="40" ht="15.75" customHeight="1">
      <c r="A40" s="1">
        <v>24.0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" t="s">
        <v>296</v>
      </c>
      <c r="B1" s="1" t="str">
        <f>Site1!A1</f>
        <v>Site 1</v>
      </c>
      <c r="C1" s="1" t="str">
        <f>Site2!A1</f>
        <v>Site 2</v>
      </c>
      <c r="D1" s="1" t="str">
        <f>Site3!A1</f>
        <v>Site 3</v>
      </c>
      <c r="E1" s="1" t="str">
        <f>Site4!A1</f>
        <v>Site 4</v>
      </c>
      <c r="F1" s="1" t="str">
        <f>Site5!A1</f>
        <v>Site 5</v>
      </c>
      <c r="G1" s="1" t="str">
        <f>Site6!A1</f>
        <v>Site 6</v>
      </c>
      <c r="I1" s="1" t="str">
        <f>Site7!A1</f>
        <v>Site 7</v>
      </c>
      <c r="J1" s="1" t="str">
        <f>Site7!A1</f>
        <v>Site 7</v>
      </c>
      <c r="K1" s="1" t="str">
        <f>Site8!A1</f>
        <v>Site 8</v>
      </c>
      <c r="L1" s="1" t="str">
        <f>Site9!A1</f>
        <v>Site 9</v>
      </c>
      <c r="M1" s="1" t="str">
        <f>Site10!A1</f>
        <v>Site 10</v>
      </c>
      <c r="N1" s="1" t="str">
        <f>Site11!A1</f>
        <v>Site 11</v>
      </c>
    </row>
    <row r="2" ht="15.75" customHeight="1">
      <c r="A2" s="5" t="s">
        <v>297</v>
      </c>
      <c r="E2" s="1" t="s">
        <v>298</v>
      </c>
      <c r="F2" s="1" t="s">
        <v>298</v>
      </c>
      <c r="G2" s="1" t="str">
        <f>Site6!A32</f>
        <v>Large Piece Survey logs noted within elevation transect</v>
      </c>
      <c r="I2" s="1" t="str">
        <f>Site7!A16</f>
        <v>Extended Diameter survey in first newer berm</v>
      </c>
      <c r="J2" s="1" t="str">
        <f>Site7!A29</f>
        <v>Extended Diameter survey in older berm back in willows</v>
      </c>
      <c r="K2" s="1" t="s">
        <v>298</v>
      </c>
      <c r="L2" s="1" t="s">
        <v>298</v>
      </c>
      <c r="M2" s="1" t="s">
        <v>298</v>
      </c>
    </row>
    <row r="3" ht="15.75" customHeight="1">
      <c r="A3" s="5" t="s">
        <v>299</v>
      </c>
      <c r="B3" s="1">
        <f>Site1!A15</f>
        <v>68.192298</v>
      </c>
      <c r="C3" s="1" t="s">
        <v>3</v>
      </c>
    </row>
    <row r="4" ht="15.75" customHeight="1">
      <c r="A4" s="6" t="s">
        <v>300</v>
      </c>
      <c r="B4" s="7">
        <f>Site1!B15</f>
        <v>134.985704</v>
      </c>
      <c r="C4" s="7" t="s">
        <v>3</v>
      </c>
      <c r="D4" s="7"/>
      <c r="E4" s="7"/>
      <c r="F4" s="7"/>
      <c r="G4" s="7" t="str">
        <f>Site6!B33</f>
        <v>Ds (cm)</v>
      </c>
      <c r="H4" s="7" t="str">
        <f>Site6!D33</f>
        <v>Dl (cm)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5" t="s">
        <v>301</v>
      </c>
      <c r="B5" s="1">
        <f>Site1!A17</f>
        <v>15</v>
      </c>
      <c r="C5" s="1">
        <f>Site2!A18</f>
        <v>23</v>
      </c>
      <c r="D5" s="1">
        <f>Site3!A20</f>
        <v>15</v>
      </c>
      <c r="G5" s="1">
        <f>Site6!B34</f>
        <v>15.5</v>
      </c>
      <c r="H5" s="1">
        <f>Site6!D34</f>
        <v>16</v>
      </c>
      <c r="I5" s="1">
        <f>Site7!A18</f>
        <v>15</v>
      </c>
      <c r="J5" s="1">
        <f>Site7!A32</f>
        <v>46</v>
      </c>
      <c r="N5" s="1">
        <f>Site11!A18</f>
        <v>24</v>
      </c>
    </row>
    <row r="6" ht="15.75" customHeight="1">
      <c r="B6" s="1">
        <f>Site1!A18</f>
        <v>12</v>
      </c>
      <c r="C6" s="1">
        <f>Site2!A19</f>
        <v>24</v>
      </c>
      <c r="D6" s="1">
        <f>Site3!A21</f>
        <v>22</v>
      </c>
      <c r="G6" s="1">
        <f>Site6!B35</f>
        <v>15</v>
      </c>
      <c r="H6" s="1">
        <f>Site6!D35</f>
        <v>16</v>
      </c>
      <c r="I6" s="1">
        <f>Site7!A19</f>
        <v>32</v>
      </c>
      <c r="J6" s="1">
        <f>Site7!A33</f>
        <v>15</v>
      </c>
      <c r="N6" s="1">
        <f>Site11!A19</f>
        <v>13</v>
      </c>
    </row>
    <row r="7" ht="15.75" customHeight="1">
      <c r="B7" s="1">
        <f>Site1!A19</f>
        <v>21</v>
      </c>
      <c r="C7" s="1">
        <f>Site2!A20</f>
        <v>17</v>
      </c>
      <c r="D7" s="1">
        <f>Site3!A22</f>
        <v>12</v>
      </c>
      <c r="G7" s="1">
        <f>Site6!B36</f>
        <v>14</v>
      </c>
      <c r="H7" s="1">
        <f>Site6!D36</f>
        <v>17</v>
      </c>
      <c r="I7" s="1">
        <f>Site7!A20</f>
        <v>21</v>
      </c>
      <c r="J7" s="1">
        <f>Site7!A34</f>
        <v>10</v>
      </c>
      <c r="N7" s="1">
        <f>Site11!A20</f>
        <v>19</v>
      </c>
    </row>
    <row r="8" ht="15.75" customHeight="1">
      <c r="B8" s="1">
        <f>Site1!A20</f>
        <v>20</v>
      </c>
      <c r="C8" s="1">
        <f>Site2!A21</f>
        <v>10</v>
      </c>
      <c r="D8" s="1">
        <f>Site3!A23</f>
        <v>14</v>
      </c>
      <c r="G8" s="1">
        <f>Site6!B37</f>
        <v>11.5</v>
      </c>
      <c r="H8" s="1">
        <f>Site6!D37</f>
        <v>19.5</v>
      </c>
      <c r="I8" s="1">
        <f>Site7!A21</f>
        <v>23</v>
      </c>
      <c r="J8" s="1">
        <f>Site7!A35</f>
        <v>31</v>
      </c>
      <c r="N8" s="1">
        <f>Site11!A21</f>
        <v>14</v>
      </c>
    </row>
    <row r="9" ht="15.75" customHeight="1">
      <c r="B9" s="1">
        <f>Site1!A21</f>
        <v>20</v>
      </c>
      <c r="C9" s="1">
        <f>Site2!A22</f>
        <v>11</v>
      </c>
      <c r="D9" s="1">
        <f>Site3!A24</f>
        <v>11</v>
      </c>
      <c r="G9" s="1">
        <f>Site6!B38</f>
        <v>9.5</v>
      </c>
      <c r="H9" s="1">
        <f>Site6!D38</f>
        <v>14</v>
      </c>
      <c r="I9" s="1">
        <f>Site7!A22</f>
        <v>21</v>
      </c>
      <c r="J9" s="1">
        <f>Site7!A36</f>
        <v>27</v>
      </c>
      <c r="N9" s="1">
        <f>Site11!A22</f>
        <v>15</v>
      </c>
    </row>
    <row r="10" ht="15.75" customHeight="1">
      <c r="B10" s="1">
        <f>Site1!A22</f>
        <v>27</v>
      </c>
      <c r="C10" s="1">
        <f>Site2!A23</f>
        <v>11</v>
      </c>
      <c r="D10" s="1">
        <f>Site3!A25</f>
        <v>12</v>
      </c>
      <c r="G10" s="1">
        <f>Site6!B39</f>
        <v>14.5</v>
      </c>
      <c r="H10" s="1">
        <f>Site6!D39</f>
        <v>18</v>
      </c>
      <c r="I10" s="1">
        <f>Site7!A23</f>
        <v>12</v>
      </c>
      <c r="J10" s="1">
        <f>Site7!A37</f>
        <v>12</v>
      </c>
      <c r="N10" s="1">
        <f>Site11!A23</f>
        <v>11</v>
      </c>
    </row>
    <row r="11" ht="15.75" customHeight="1">
      <c r="B11" s="1">
        <f>Site1!A23</f>
        <v>15</v>
      </c>
      <c r="C11" s="1">
        <f>Site2!A24</f>
        <v>10</v>
      </c>
      <c r="D11" s="1">
        <f>Site3!A26</f>
        <v>12</v>
      </c>
      <c r="G11" s="1">
        <f>Site6!B40</f>
        <v>16.5</v>
      </c>
      <c r="H11" s="1">
        <f>Site6!D40</f>
        <v>16.5</v>
      </c>
      <c r="I11" s="1">
        <f>Site7!A24</f>
        <v>19</v>
      </c>
      <c r="J11" s="1">
        <f>Site7!A38</f>
        <v>19</v>
      </c>
      <c r="N11" s="1">
        <f>Site11!A24</f>
        <v>11</v>
      </c>
    </row>
    <row r="12" ht="15.75" customHeight="1">
      <c r="B12" s="1">
        <f>Site1!A24</f>
        <v>11</v>
      </c>
      <c r="C12" s="1">
        <f>Site2!A25</f>
        <v>12</v>
      </c>
      <c r="D12" s="1">
        <f>Site3!A27</f>
        <v>11</v>
      </c>
      <c r="G12" s="1">
        <f>Site6!B41</f>
        <v>6</v>
      </c>
      <c r="H12" s="1">
        <f>Site6!D41</f>
        <v>14</v>
      </c>
      <c r="I12" s="1">
        <f>Site7!A25</f>
        <v>20</v>
      </c>
      <c r="J12" s="1">
        <f>Site7!A39</f>
        <v>17</v>
      </c>
      <c r="N12" s="1">
        <f>Site11!A25</f>
        <v>10</v>
      </c>
    </row>
    <row r="13" ht="15.75" customHeight="1">
      <c r="B13" s="1">
        <f>Site1!A25</f>
        <v>17</v>
      </c>
      <c r="C13" s="1">
        <f>Site2!A26</f>
        <v>12</v>
      </c>
      <c r="D13" s="1">
        <f>Site3!A28</f>
        <v>10</v>
      </c>
      <c r="G13" s="1">
        <f>Site6!B42</f>
        <v>7</v>
      </c>
      <c r="H13" s="1">
        <f>Site6!D42</f>
        <v>14</v>
      </c>
      <c r="I13" s="1">
        <f>Site7!A26</f>
        <v>19</v>
      </c>
      <c r="J13" s="1">
        <f>Site7!A40</f>
        <v>16</v>
      </c>
      <c r="N13" s="1">
        <f>Site11!A26</f>
        <v>40</v>
      </c>
    </row>
    <row r="14" ht="15.75" customHeight="1">
      <c r="B14" s="1">
        <f>Site1!A26</f>
        <v>12</v>
      </c>
      <c r="C14" s="1">
        <f>Site2!A27</f>
        <v>14</v>
      </c>
      <c r="D14" s="1">
        <f>Site3!A29</f>
        <v>13</v>
      </c>
      <c r="G14" s="1">
        <f>Site6!B43</f>
        <v>14.5</v>
      </c>
      <c r="H14" s="1">
        <f>Site6!D43</f>
        <v>13.5</v>
      </c>
      <c r="I14" s="1">
        <f>Site7!A27</f>
        <v>26</v>
      </c>
      <c r="J14" s="1">
        <f>Site7!A41</f>
        <v>10</v>
      </c>
      <c r="N14" s="1">
        <f>Site11!A27</f>
        <v>16</v>
      </c>
    </row>
    <row r="15" ht="15.75" customHeight="1">
      <c r="B15" s="1">
        <f>Site1!A27</f>
        <v>10</v>
      </c>
      <c r="C15" s="1">
        <f>Site2!A28</f>
        <v>28</v>
      </c>
      <c r="D15" s="1">
        <f>Site3!A30</f>
        <v>13</v>
      </c>
      <c r="G15" s="1">
        <f>Site6!B44</f>
        <v>5</v>
      </c>
      <c r="H15" s="1">
        <f>Site6!D44</f>
        <v>13</v>
      </c>
      <c r="J15" s="1">
        <f>Site7!A42</f>
        <v>10</v>
      </c>
      <c r="N15" s="1">
        <f>Site11!A28</f>
        <v>18</v>
      </c>
    </row>
    <row r="16" ht="15.75" customHeight="1">
      <c r="B16" s="1">
        <f>Site1!A28</f>
        <v>11</v>
      </c>
      <c r="C16" s="1">
        <f>Site2!A29</f>
        <v>11</v>
      </c>
      <c r="D16" s="1">
        <f>Site3!A31</f>
        <v>10</v>
      </c>
      <c r="G16" s="1">
        <f>Site6!B45</f>
        <v>6.5</v>
      </c>
      <c r="H16" s="1">
        <f>Site6!D45</f>
        <v>14</v>
      </c>
      <c r="J16" s="1">
        <f>Site7!A43</f>
        <v>22</v>
      </c>
      <c r="N16" s="1">
        <f>Site11!A29</f>
        <v>16</v>
      </c>
    </row>
    <row r="17" ht="15.75" customHeight="1">
      <c r="B17" s="1">
        <f>Site1!A29</f>
        <v>14</v>
      </c>
      <c r="C17" s="1">
        <f>Site2!A30</f>
        <v>15</v>
      </c>
      <c r="D17" s="1">
        <f>Site3!A32</f>
        <v>12</v>
      </c>
      <c r="G17" s="1">
        <f>Site6!B46</f>
        <v>14</v>
      </c>
      <c r="H17" s="1">
        <f>Site6!D46</f>
        <v>22</v>
      </c>
      <c r="J17" s="1">
        <f>Site7!A44</f>
        <v>13</v>
      </c>
      <c r="N17" s="1">
        <f>Site11!A30</f>
        <v>12</v>
      </c>
    </row>
    <row r="18" ht="15.75" customHeight="1">
      <c r="B18" s="1">
        <f>Site1!A30</f>
        <v>17</v>
      </c>
      <c r="C18" s="1">
        <f>Site2!A31</f>
        <v>17</v>
      </c>
      <c r="D18" s="1">
        <f>Site3!A33</f>
        <v>23</v>
      </c>
      <c r="G18" s="1">
        <f>Site6!B47</f>
        <v>21</v>
      </c>
      <c r="H18" s="1">
        <f>Site6!D47</f>
        <v>43</v>
      </c>
      <c r="N18" s="1">
        <f>Site11!A31</f>
        <v>27</v>
      </c>
    </row>
    <row r="19" ht="15.75" customHeight="1">
      <c r="B19" s="1">
        <f>Site1!A31</f>
        <v>14</v>
      </c>
      <c r="C19" s="1">
        <f>Site2!A32</f>
        <v>18</v>
      </c>
      <c r="D19" s="1">
        <f>Site3!A34</f>
        <v>24</v>
      </c>
      <c r="G19" s="1">
        <f>Site6!B48</f>
        <v>9</v>
      </c>
      <c r="H19" s="1">
        <f>Site6!D48</f>
        <v>16.5</v>
      </c>
      <c r="N19" s="1">
        <f>Site11!A32</f>
        <v>10</v>
      </c>
    </row>
    <row r="20" ht="15.75" customHeight="1">
      <c r="B20" s="1">
        <f>Site1!A32</f>
        <v>15</v>
      </c>
      <c r="C20" s="1">
        <f>Site2!A33</f>
        <v>10</v>
      </c>
      <c r="D20" s="1">
        <f>Site3!A35</f>
        <v>12</v>
      </c>
      <c r="G20" s="1">
        <f>Site6!B49</f>
        <v>47</v>
      </c>
      <c r="H20" s="1">
        <f>Site6!D49</f>
        <v>19</v>
      </c>
      <c r="N20" s="1">
        <f>Site11!A33</f>
        <v>17</v>
      </c>
    </row>
    <row r="21" ht="15.75" customHeight="1">
      <c r="B21" s="1">
        <f>Site1!A33</f>
        <v>11</v>
      </c>
      <c r="C21" s="1">
        <f>Site2!A34</f>
        <v>20</v>
      </c>
      <c r="D21" s="1">
        <f>Site3!A36</f>
        <v>21</v>
      </c>
      <c r="G21" s="1">
        <f>Site6!B50</f>
        <v>10</v>
      </c>
      <c r="H21" s="1">
        <f>Site6!D50</f>
        <v>8</v>
      </c>
      <c r="N21" s="1">
        <f>Site11!A34</f>
        <v>15</v>
      </c>
    </row>
    <row r="22" ht="15.75" customHeight="1">
      <c r="B22" s="1">
        <f>Site1!A34</f>
        <v>10</v>
      </c>
      <c r="C22" s="1">
        <f>Site2!A35</f>
        <v>21</v>
      </c>
      <c r="D22" s="1">
        <f>Site3!A37</f>
        <v>19</v>
      </c>
      <c r="G22" s="1">
        <f>Site6!B51</f>
        <v>11</v>
      </c>
      <c r="H22" s="1">
        <f>Site6!D51</f>
        <v>35</v>
      </c>
      <c r="N22" s="1">
        <f>Site11!A35</f>
        <v>19</v>
      </c>
    </row>
    <row r="23" ht="15.75" customHeight="1">
      <c r="B23" s="1">
        <f>Site1!A35</f>
        <v>15</v>
      </c>
      <c r="C23" s="1">
        <f>Site2!A36</f>
        <v>30</v>
      </c>
      <c r="G23" s="1">
        <f>Site6!B52</f>
        <v>14</v>
      </c>
      <c r="H23" s="1">
        <f>Site6!D52</f>
        <v>25</v>
      </c>
      <c r="N23" s="1">
        <f>Site11!A36</f>
        <v>10</v>
      </c>
    </row>
    <row r="24" ht="15.75" customHeight="1">
      <c r="B24" s="1">
        <f>Site1!A36</f>
        <v>3</v>
      </c>
      <c r="C24" s="1">
        <f>Site2!A37</f>
        <v>12</v>
      </c>
      <c r="G24" s="1">
        <f>Site6!B53</f>
        <v>14</v>
      </c>
      <c r="H24" s="1">
        <f>Site6!D53</f>
        <v>26</v>
      </c>
      <c r="N24" s="1">
        <f>Site11!A37</f>
        <v>15</v>
      </c>
    </row>
    <row r="25" ht="15.75" customHeight="1">
      <c r="B25" s="1">
        <f>Site1!A37</f>
        <v>18</v>
      </c>
      <c r="C25" s="1">
        <f>Site2!A38</f>
        <v>10</v>
      </c>
      <c r="N25" s="1">
        <f>Site11!A38</f>
        <v>15</v>
      </c>
    </row>
    <row r="26" ht="15.75" customHeight="1">
      <c r="B26" s="1">
        <f>Site1!A38</f>
        <v>10</v>
      </c>
      <c r="C26" s="1">
        <f>Site2!A39</f>
        <v>23</v>
      </c>
      <c r="N26" s="1">
        <f>Site11!A39</f>
        <v>11</v>
      </c>
    </row>
    <row r="27" ht="15.75" customHeight="1">
      <c r="B27" s="1">
        <f>Site1!A39</f>
        <v>11</v>
      </c>
      <c r="C27" s="1">
        <f>Site2!A40</f>
        <v>10</v>
      </c>
      <c r="N27" s="1">
        <f>Site11!A40</f>
        <v>24</v>
      </c>
    </row>
    <row r="28" ht="15.75" customHeight="1">
      <c r="C28" s="1">
        <f>Site2!A41</f>
        <v>26</v>
      </c>
    </row>
    <row r="29" ht="15.75" customHeight="1">
      <c r="C29" s="1">
        <f>Site2!A42</f>
        <v>25</v>
      </c>
    </row>
    <row r="30" ht="15.75" customHeight="1">
      <c r="C30" s="1">
        <f>Site2!A43</f>
        <v>14</v>
      </c>
    </row>
    <row r="31" ht="15.75" customHeight="1">
      <c r="C31" s="1">
        <f>Site2!A44</f>
        <v>22</v>
      </c>
    </row>
    <row r="32" ht="15.75" customHeight="1">
      <c r="C32" s="1">
        <f>Site2!A45</f>
        <v>12</v>
      </c>
    </row>
    <row r="33" ht="15.75" customHeight="1">
      <c r="C33" s="1">
        <f>Site2!A46</f>
        <v>10</v>
      </c>
    </row>
    <row r="34" ht="15.75" customHeight="1">
      <c r="C34" s="1">
        <f>Site2!A47</f>
        <v>31</v>
      </c>
    </row>
    <row r="35" ht="15.75" customHeight="1">
      <c r="C35" s="1">
        <f>Site2!A48</f>
        <v>23</v>
      </c>
    </row>
    <row r="36" ht="15.75" customHeight="1">
      <c r="C36" s="1">
        <f>Site2!A49</f>
        <v>13</v>
      </c>
    </row>
    <row r="37" ht="15.75" customHeight="1">
      <c r="C37" s="1">
        <f>Site2!A50</f>
        <v>18</v>
      </c>
    </row>
    <row r="38" ht="15.75" customHeight="1">
      <c r="C38" s="1">
        <f>Site2!A51</f>
        <v>22</v>
      </c>
    </row>
    <row r="39" ht="15.75" customHeight="1">
      <c r="C39" s="1">
        <f>Site2!A52</f>
        <v>12</v>
      </c>
    </row>
    <row r="40" ht="15.75" customHeight="1">
      <c r="C40" s="1">
        <f>Site2!A53</f>
        <v>12</v>
      </c>
    </row>
    <row r="41" ht="15.75" customHeight="1">
      <c r="C41" s="1">
        <f>Site2!A54</f>
        <v>11</v>
      </c>
    </row>
    <row r="42" ht="15.75" customHeight="1">
      <c r="C42" s="1">
        <f>Site2!A55</f>
        <v>10</v>
      </c>
    </row>
    <row r="43" ht="15.75" customHeight="1">
      <c r="C43" s="1">
        <f>Site2!A56</f>
        <v>16</v>
      </c>
    </row>
    <row r="44" ht="15.75" customHeight="1">
      <c r="C44" s="1">
        <f>Site2!A57</f>
        <v>15</v>
      </c>
    </row>
    <row r="45" ht="15.75" customHeight="1">
      <c r="C45" s="1">
        <f>Site2!A58</f>
        <v>10</v>
      </c>
    </row>
    <row r="46" ht="15.75" customHeight="1">
      <c r="C46" s="1">
        <f>Site2!A59</f>
        <v>14</v>
      </c>
    </row>
    <row r="47" ht="15.75" customHeight="1">
      <c r="C47" s="1">
        <f>Site2!A60</f>
        <v>13</v>
      </c>
    </row>
    <row r="48" ht="15.75" customHeight="1">
      <c r="C48" s="1">
        <f>Site2!A61</f>
        <v>10</v>
      </c>
    </row>
    <row r="49" ht="15.75" customHeight="1">
      <c r="C49" s="1">
        <f>Site2!A62</f>
        <v>17</v>
      </c>
    </row>
    <row r="50" ht="15.75" customHeight="1">
      <c r="C50" s="1">
        <f>Site2!A63</f>
        <v>15</v>
      </c>
    </row>
    <row r="51" ht="15.75" customHeight="1">
      <c r="C51" s="1">
        <f>Site2!A64</f>
        <v>14</v>
      </c>
    </row>
    <row r="52" ht="15.75" customHeight="1">
      <c r="C52" s="1">
        <f>Site2!A65</f>
        <v>19</v>
      </c>
    </row>
    <row r="53" ht="15.75" customHeight="1">
      <c r="C53" s="1">
        <f>Site2!A66</f>
        <v>12</v>
      </c>
    </row>
    <row r="54" ht="15.75" customHeight="1">
      <c r="C54" s="1">
        <f>Site2!A67</f>
        <v>12</v>
      </c>
    </row>
    <row r="55" ht="15.75" customHeight="1">
      <c r="C55" s="1">
        <f>Site2!A68</f>
        <v>17</v>
      </c>
    </row>
    <row r="56" ht="15.75" customHeight="1">
      <c r="C56" s="1">
        <f>Site2!A69</f>
        <v>12</v>
      </c>
    </row>
    <row r="57" ht="15.75" customHeight="1">
      <c r="C57" s="1">
        <f>Site2!A70</f>
        <v>10</v>
      </c>
    </row>
    <row r="58" ht="15.75" customHeight="1">
      <c r="C58" s="1">
        <f>Site2!A71</f>
        <v>19</v>
      </c>
    </row>
    <row r="59" ht="15.75" customHeight="1">
      <c r="C59" s="1">
        <f>Site2!A72</f>
        <v>14</v>
      </c>
    </row>
    <row r="60" ht="15.75" customHeight="1">
      <c r="C60" s="1">
        <f>Site2!A73</f>
        <v>10</v>
      </c>
    </row>
    <row r="61" ht="15.75" customHeight="1">
      <c r="C61" s="1">
        <f>Site2!A74</f>
        <v>12</v>
      </c>
    </row>
    <row r="62" ht="15.75" customHeight="1">
      <c r="C62" s="1">
        <f>Site2!A75</f>
        <v>27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" t="s">
        <v>296</v>
      </c>
      <c r="B1" s="5" t="s">
        <v>302</v>
      </c>
      <c r="C1" s="5" t="s">
        <v>303</v>
      </c>
      <c r="D1" s="5" t="s">
        <v>304</v>
      </c>
      <c r="E1" s="5" t="s">
        <v>305</v>
      </c>
      <c r="F1" s="5" t="s">
        <v>306</v>
      </c>
      <c r="G1" s="5" t="s">
        <v>29</v>
      </c>
    </row>
    <row r="2" ht="15.75" customHeight="1">
      <c r="A2" s="1" t="str">
        <f>Site5!$A$1</f>
        <v>Site 5</v>
      </c>
      <c r="B2" s="1">
        <f>Site5!L8</f>
        <v>68.095805</v>
      </c>
      <c r="C2" s="1">
        <f>Site5!M8</f>
        <v>135.137878</v>
      </c>
      <c r="D2" s="1" t="str">
        <f>Site5!H8</f>
        <v>Core 1</v>
      </c>
      <c r="F2" s="1" t="str">
        <f>Site5!I8</f>
        <v/>
      </c>
      <c r="G2" s="1" t="str">
        <f>Site5!J8</f>
        <v>small spruce, growing out of LP1</v>
      </c>
    </row>
    <row r="3" ht="15.75" customHeight="1">
      <c r="A3" s="1" t="str">
        <f>Site5!$A$1</f>
        <v>Site 5</v>
      </c>
      <c r="B3" s="1">
        <f>Site5!D9</f>
        <v>68.09579</v>
      </c>
      <c r="C3" s="1">
        <f>Site5!E9</f>
        <v>135.13791</v>
      </c>
      <c r="D3" s="1" t="str">
        <f>Site5!H9</f>
        <v>Core 2</v>
      </c>
      <c r="F3" s="1">
        <f>Site5!I9</f>
        <v>8</v>
      </c>
      <c r="G3" s="1" t="str">
        <f>Site5!J9</f>
        <v>large spruce growing out of LP2</v>
      </c>
    </row>
    <row r="4" ht="15.75" customHeight="1">
      <c r="A4" s="1" t="str">
        <f>Site5!$A$1</f>
        <v>Site 5</v>
      </c>
      <c r="D4" s="1" t="str">
        <f>Site5!H10</f>
        <v>Core 3</v>
      </c>
      <c r="F4" s="1" t="str">
        <f>Site5!I10</f>
        <v/>
      </c>
      <c r="G4" s="1" t="str">
        <f>Site5!J10</f>
        <v>growing next to Core 1, younger spruce in same deposit as LP1  31 cm tall</v>
      </c>
    </row>
    <row r="5" ht="15.75" customHeight="1">
      <c r="A5" s="1" t="str">
        <f>Site5!$A$1</f>
        <v>Site 5</v>
      </c>
      <c r="B5" s="1">
        <f>Site5!K11</f>
        <v>68.09572</v>
      </c>
      <c r="C5" s="1">
        <f>Site5!L11</f>
        <v>135.1378</v>
      </c>
      <c r="D5" s="1" t="str">
        <f>Site5!H11</f>
        <v>Core 4</v>
      </c>
      <c r="F5" s="1">
        <f>Site5!I11</f>
        <v>30</v>
      </c>
      <c r="G5" s="1" t="str">
        <f>Site5!J11</f>
        <v>split into 2 (4a,4b), oldest line of trees</v>
      </c>
    </row>
    <row r="6" ht="15.75" customHeight="1">
      <c r="A6" s="1" t="str">
        <f>Site5!$A$1</f>
        <v>Site 5</v>
      </c>
      <c r="B6" s="1">
        <f>Site5!K12</f>
        <v>68.09566</v>
      </c>
      <c r="C6" s="1">
        <f>Site5!L12</f>
        <v>135.13763</v>
      </c>
      <c r="D6" s="1" t="str">
        <f>Site5!H12</f>
        <v>Core 5</v>
      </c>
      <c r="F6" s="1">
        <f>Site5!I12</f>
        <v>24</v>
      </c>
      <c r="G6" s="1" t="str">
        <f>Site5!J12</f>
        <v>start of survey, trees get younger again</v>
      </c>
    </row>
    <row r="7" ht="15.75" customHeight="1">
      <c r="A7" s="1" t="str">
        <f>Site7!$A$1</f>
        <v>Site 7</v>
      </c>
      <c r="B7" s="1">
        <f>Site7!J17</f>
        <v>68.2671</v>
      </c>
      <c r="C7" s="1">
        <f>Site7!K17</f>
        <v>134.96202</v>
      </c>
      <c r="D7" s="1" t="str">
        <f>Site7!H17</f>
        <v>Core 1</v>
      </c>
      <c r="F7" s="1" t="str">
        <f>Site7!I17</f>
        <v/>
      </c>
      <c r="G7" s="1" t="str">
        <f>Site7!L17</f>
        <v>growing through</v>
      </c>
    </row>
    <row r="8" ht="15.75" customHeight="1">
      <c r="A8" s="1" t="str">
        <f>Site7!$A$1</f>
        <v>Site 7</v>
      </c>
      <c r="B8" s="1">
        <f>Site7!J18</f>
        <v>68.2671</v>
      </c>
      <c r="C8" s="1">
        <f>Site7!K18</f>
        <v>134.96202</v>
      </c>
      <c r="D8" s="1" t="str">
        <f>Site7!H18</f>
        <v>Core 2</v>
      </c>
      <c r="F8" s="1" t="str">
        <f>Site7!I18</f>
        <v/>
      </c>
      <c r="G8" s="1" t="str">
        <f>Site7!L18</f>
        <v>racked up against</v>
      </c>
    </row>
    <row r="9" ht="15.75" customHeight="1">
      <c r="A9" s="1" t="str">
        <f>Site7!$A$1</f>
        <v>Site 7</v>
      </c>
      <c r="B9" s="1">
        <f>Site7!J19</f>
        <v>68.2669</v>
      </c>
      <c r="C9" s="1">
        <f>Site7!K19</f>
        <v>134.96181</v>
      </c>
      <c r="D9" s="1" t="str">
        <f>Site7!H19</f>
        <v>Core 3</v>
      </c>
      <c r="F9" s="1" t="str">
        <f>Site7!I19</f>
        <v/>
      </c>
      <c r="G9" s="1" t="str">
        <f>Site7!L19</f>
        <v>in first deposit inland, pile racked up against it</v>
      </c>
    </row>
    <row r="10" ht="15.75" customHeight="1">
      <c r="A10" s="1" t="str">
        <f>Site7!$A$1</f>
        <v>Site 7</v>
      </c>
      <c r="B10" s="1">
        <f>Site7!J20</f>
        <v>68.26661</v>
      </c>
      <c r="C10" s="1">
        <f>Site7!K20</f>
        <v>134.96181</v>
      </c>
      <c r="D10" s="1" t="str">
        <f>Site7!H20</f>
        <v>Core 4</v>
      </c>
      <c r="F10" s="1">
        <f>Site7!I20</f>
        <v>24</v>
      </c>
      <c r="G10" s="1" t="str">
        <f>Site7!L20</f>
        <v/>
      </c>
    </row>
    <row r="11" ht="15.75" customHeight="1">
      <c r="A11" s="1" t="str">
        <f>Site7!$A$1</f>
        <v>Site 7</v>
      </c>
      <c r="B11" s="1">
        <f>Site7!J21</f>
        <v>68.26645</v>
      </c>
      <c r="C11" s="1">
        <f>Site7!K21</f>
        <v>134.96181</v>
      </c>
      <c r="D11" s="1" t="str">
        <f>Site7!H21</f>
        <v>Core 5</v>
      </c>
      <c r="F11" s="1">
        <f>Site7!I21</f>
        <v>28</v>
      </c>
      <c r="G11" s="1" t="str">
        <f>Site7!L21</f>
        <v/>
      </c>
    </row>
    <row r="12" ht="15.75" customHeight="1">
      <c r="A12" s="1" t="str">
        <f>Site7!$A$1</f>
        <v>Site 7</v>
      </c>
      <c r="B12" s="1" t="str">
        <f>Site7!J22</f>
        <v/>
      </c>
      <c r="C12" s="1" t="str">
        <f>Site7!K22</f>
        <v/>
      </c>
      <c r="D12" s="1" t="str">
        <f>Site7!H22</f>
        <v>Core 6</v>
      </c>
      <c r="F12" s="1">
        <f>Site7!I22</f>
        <v>32</v>
      </c>
      <c r="G12" s="1" t="str">
        <f>Site7!L22</f>
        <v/>
      </c>
    </row>
    <row r="13" ht="15.75" customHeight="1">
      <c r="A13" s="1" t="str">
        <f>Site7!$A$1</f>
        <v>Site 7</v>
      </c>
      <c r="B13" s="1">
        <f>Site7!J23</f>
        <v>68.26661</v>
      </c>
      <c r="C13" s="1">
        <f>Site7!K23</f>
        <v>134.96181</v>
      </c>
      <c r="D13" s="1" t="str">
        <f>Site7!H23</f>
        <v>Core 7</v>
      </c>
      <c r="F13" s="1">
        <f>Site7!I23</f>
        <v>40</v>
      </c>
      <c r="G13" s="1" t="str">
        <f>Site7!L23</f>
        <v>from same tree as Core 4 but taken higher up</v>
      </c>
    </row>
    <row r="14" ht="15.75" customHeight="1">
      <c r="A14" s="1" t="str">
        <f>Site8!$A$1</f>
        <v>Site 8</v>
      </c>
      <c r="B14" s="1">
        <f>Site8!C6</f>
        <v>68.251209</v>
      </c>
      <c r="C14" s="1">
        <f>Site8!D6</f>
        <v>135.019593</v>
      </c>
      <c r="D14" s="1" t="str">
        <f>Site8!B6</f>
        <v>core 1</v>
      </c>
      <c r="F14" s="1">
        <f>Site8!E6</f>
        <v>27</v>
      </c>
      <c r="G14" s="1" t="str">
        <f>Site8!F6</f>
        <v>line of similar younger spruce near cliff edge no driftwood evidence</v>
      </c>
    </row>
    <row r="15" ht="15.75" customHeight="1">
      <c r="A15" s="1" t="str">
        <f>Site8!$A$1</f>
        <v>Site 8</v>
      </c>
      <c r="B15" s="1">
        <f>Site8!C7</f>
        <v>68.251361</v>
      </c>
      <c r="C15" s="1">
        <f>Site8!D7</f>
        <v>135.020199</v>
      </c>
      <c r="D15" s="1" t="str">
        <f>Site8!B7</f>
        <v>core 2</v>
      </c>
      <c r="F15" s="1">
        <f>Site8!E7</f>
        <v>40</v>
      </c>
      <c r="G15" s="1" t="str">
        <f>Site8!F7</f>
        <v>very big tree, likely the oldest we sampled.  Unfortunately the center was rotten and we lost a lot of rings. oh well. </v>
      </c>
    </row>
    <row r="16" ht="15.75" customHeight="1">
      <c r="A16" s="1" t="str">
        <f>Site9!$A$1</f>
        <v>Site 9</v>
      </c>
      <c r="B16" s="1">
        <f>Site9!J7</f>
        <v>68.448421</v>
      </c>
      <c r="C16" s="1">
        <f>Site9!K7</f>
        <v>135.476452</v>
      </c>
      <c r="D16" s="1" t="str">
        <f>Site9!H7</f>
        <v>Core 1 (willow)</v>
      </c>
      <c r="F16" s="1">
        <f>Site9!I7</f>
        <v>31</v>
      </c>
      <c r="G16" s="1" t="str">
        <f>Site9!L7</f>
        <v>taken below scar caused by ice</v>
      </c>
    </row>
    <row r="17" ht="15.75" customHeight="1">
      <c r="A17" s="1" t="str">
        <f>Site9!$A$1</f>
        <v>Site 9</v>
      </c>
      <c r="B17" s="1">
        <f>Site9!J8</f>
        <v>68.448421</v>
      </c>
      <c r="C17" s="1">
        <f>Site9!K8</f>
        <v>135.476452</v>
      </c>
      <c r="D17" s="1" t="str">
        <f>Site9!H8</f>
        <v>Core 2 (willow)</v>
      </c>
      <c r="F17" s="1">
        <f>Site9!I8</f>
        <v>49</v>
      </c>
      <c r="G17" s="1" t="str">
        <f>Site9!L8</f>
        <v>taken above scar of core 1 tree, could be caused by snow drift</v>
      </c>
    </row>
    <row r="18" ht="15.75" customHeight="1">
      <c r="A18" s="1" t="str">
        <f>Site9!$A$1</f>
        <v>Site 9</v>
      </c>
      <c r="B18" s="1">
        <f>Site9!J9</f>
        <v>68.448372</v>
      </c>
      <c r="C18" s="1">
        <f>Site9!K9</f>
        <v>135.475214</v>
      </c>
      <c r="D18" s="1" t="str">
        <f>Site9!H9</f>
        <v>Core 1 (spruce sapling)</v>
      </c>
      <c r="F18" s="1" t="str">
        <f>Site9!I9</f>
        <v/>
      </c>
      <c r="G18" s="1" t="str">
        <f>Site9!L9</f>
        <v>up hill from swamp at back end of old wood deposit</v>
      </c>
    </row>
    <row r="19" ht="15.75" customHeight="1">
      <c r="A19" s="1" t="str">
        <f>Site9!$A$1</f>
        <v>Site 9</v>
      </c>
      <c r="B19" s="1">
        <f>Site9!J10</f>
        <v>68.448372</v>
      </c>
      <c r="C19" s="1">
        <f>Site9!K10</f>
        <v>135.475214</v>
      </c>
      <c r="D19" s="1" t="str">
        <f>Site9!H10</f>
        <v>Core 2 (spruce samples)</v>
      </c>
      <c r="F19" s="1" t="str">
        <f>Site9!I10</f>
        <v/>
      </c>
      <c r="G19" s="1" t="str">
        <f>Site9!L10</f>
        <v>up hill from swamp at back end of old wood deposit</v>
      </c>
    </row>
    <row r="20" ht="15.75" customHeight="1">
      <c r="A20" s="1" t="str">
        <f>Site9!$A$1</f>
        <v>Site 9</v>
      </c>
      <c r="B20" s="1">
        <f>Site9!J11</f>
        <v>68.448372</v>
      </c>
      <c r="C20" s="1">
        <f>Site9!K11</f>
        <v>135.475214</v>
      </c>
      <c r="D20" s="1" t="str">
        <f>Site9!H11</f>
        <v>Core 3</v>
      </c>
      <c r="F20" s="1" t="str">
        <f>Site9!I11</f>
        <v>half core handle up</v>
      </c>
      <c r="G20" s="1" t="str">
        <f>Site9!L11</f>
        <v>juvenile/younger spruce just up slope break from saplings</v>
      </c>
    </row>
    <row r="21" ht="15.75" customHeight="1">
      <c r="A21" s="1" t="str">
        <f>Site9!$A$1</f>
        <v>Site 9</v>
      </c>
      <c r="B21" s="1">
        <f>Site9!J12</f>
        <v>68.448336</v>
      </c>
      <c r="C21" s="1">
        <f>Site9!K12</f>
        <v>135.474885</v>
      </c>
      <c r="D21" s="1" t="str">
        <f>Site9!H12</f>
        <v>core 4</v>
      </c>
      <c r="F21" s="1" t="str">
        <f>Site9!I12</f>
        <v>dbh</v>
      </c>
      <c r="G21" s="1" t="str">
        <f>Site9!L12</f>
        <v>older spruce diam=26 cm. core was totally rotten. lots of missing rings</v>
      </c>
    </row>
    <row r="22" ht="15.75" customHeight="1">
      <c r="A22" s="1" t="str">
        <f>Site9!$A$1</f>
        <v>Site 9</v>
      </c>
      <c r="B22" s="1">
        <f>Site9!J13</f>
        <v>68.448554</v>
      </c>
      <c r="C22" s="1">
        <f>Site9!K13</f>
        <v>135.475033</v>
      </c>
      <c r="D22" s="1" t="str">
        <f>Site9!H13</f>
        <v>core 5 (a and b)</v>
      </c>
      <c r="F22" s="1" t="str">
        <f>Site9!I13</f>
        <v>dbh</v>
      </c>
      <c r="G22" s="1" t="str">
        <f>Site9!L13</f>
        <v>older spruce at edge of clearing of windblown trees maybe fire impacted???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307</v>
      </c>
      <c r="B1" s="1" t="s">
        <v>308</v>
      </c>
    </row>
    <row r="2" ht="15.75" customHeight="1"/>
    <row r="3" ht="15.75" customHeight="1">
      <c r="A3" s="1" t="s">
        <v>309</v>
      </c>
    </row>
    <row r="4" ht="15.75" customHeight="1">
      <c r="A4" s="1" t="s">
        <v>310</v>
      </c>
    </row>
    <row r="5" ht="15.75" customHeight="1"/>
    <row r="6" ht="15.75" customHeight="1">
      <c r="A6" s="1" t="s">
        <v>311</v>
      </c>
    </row>
    <row r="7" ht="15.75" customHeight="1">
      <c r="A7" s="1" t="s">
        <v>312</v>
      </c>
    </row>
    <row r="8" ht="15.75" customHeight="1">
      <c r="A8" s="1" t="s">
        <v>313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314</v>
      </c>
      <c r="H1" s="1" t="s">
        <v>315</v>
      </c>
      <c r="I1" s="1" t="s">
        <v>316</v>
      </c>
    </row>
    <row r="2" ht="15.75" customHeight="1">
      <c r="H2" s="1" t="s">
        <v>317</v>
      </c>
      <c r="I2" s="1" t="s">
        <v>318</v>
      </c>
    </row>
    <row r="3" ht="15.75" customHeight="1">
      <c r="A3" s="1" t="s">
        <v>319</v>
      </c>
      <c r="B3" s="1">
        <v>68.15169</v>
      </c>
      <c r="C3" s="1">
        <v>135.06348</v>
      </c>
      <c r="D3" s="1" t="s">
        <v>320</v>
      </c>
    </row>
    <row r="4" ht="15.75" customHeight="1">
      <c r="A4" s="1" t="s">
        <v>321</v>
      </c>
      <c r="B4" s="1">
        <v>68.14703</v>
      </c>
      <c r="C4" s="1">
        <v>135.05997</v>
      </c>
      <c r="D4" s="1" t="s">
        <v>322</v>
      </c>
    </row>
    <row r="5" ht="15.75" customHeight="1">
      <c r="A5" s="1" t="s">
        <v>323</v>
      </c>
      <c r="B5" s="1">
        <v>68.01276</v>
      </c>
      <c r="C5" s="1">
        <v>134.0143</v>
      </c>
      <c r="D5" s="1" t="s">
        <v>324</v>
      </c>
    </row>
    <row r="6" ht="15.75" customHeight="1">
      <c r="A6" s="1" t="s">
        <v>325</v>
      </c>
      <c r="B6" s="1">
        <v>68.4722</v>
      </c>
      <c r="C6" s="1">
        <v>135.59624</v>
      </c>
      <c r="D6" s="1" t="s">
        <v>326</v>
      </c>
    </row>
    <row r="7" ht="15.75" customHeight="1">
      <c r="A7" s="1" t="s">
        <v>327</v>
      </c>
      <c r="B7" s="1">
        <v>68.359651</v>
      </c>
      <c r="C7" s="1">
        <v>135.388923</v>
      </c>
      <c r="D7" s="1" t="s">
        <v>328</v>
      </c>
    </row>
    <row r="8" ht="15.75" customHeight="1">
      <c r="A8" s="1" t="s">
        <v>329</v>
      </c>
      <c r="B8" s="1">
        <v>68.215812</v>
      </c>
      <c r="C8" s="1">
        <v>134.992266</v>
      </c>
      <c r="D8" s="1" t="s">
        <v>330</v>
      </c>
    </row>
    <row r="9" ht="15.75" customHeight="1">
      <c r="A9" s="1" t="s">
        <v>331</v>
      </c>
      <c r="B9" s="1">
        <v>68.192456</v>
      </c>
      <c r="C9" s="1">
        <v>134.986024</v>
      </c>
      <c r="D9" s="1" t="s">
        <v>332</v>
      </c>
    </row>
    <row r="10" ht="15.75" customHeight="1">
      <c r="A10" s="1" t="s">
        <v>333</v>
      </c>
      <c r="B10" s="1">
        <v>68.151236</v>
      </c>
      <c r="C10" s="1">
        <v>135.048075</v>
      </c>
      <c r="D10" s="1" t="s">
        <v>334</v>
      </c>
    </row>
    <row r="11" ht="15.75" customHeight="1">
      <c r="A11" s="1" t="s">
        <v>335</v>
      </c>
      <c r="B11" s="1">
        <v>68.15171</v>
      </c>
      <c r="C11" s="1">
        <v>135.052539</v>
      </c>
      <c r="D11" s="1" t="s">
        <v>336</v>
      </c>
    </row>
    <row r="12" ht="15.75" customHeight="1">
      <c r="A12" s="1" t="s">
        <v>337</v>
      </c>
      <c r="B12" s="1">
        <v>68.15163</v>
      </c>
      <c r="C12" s="1">
        <v>135.050521</v>
      </c>
      <c r="D12" s="1" t="s">
        <v>338</v>
      </c>
    </row>
    <row r="13" ht="15.75" customHeight="1">
      <c r="A13" s="1" t="s">
        <v>339</v>
      </c>
      <c r="B13" s="1">
        <v>68.147143</v>
      </c>
      <c r="C13" s="1">
        <v>135.060459</v>
      </c>
      <c r="D13" s="1" t="s">
        <v>340</v>
      </c>
    </row>
    <row r="14" ht="15.75" customHeight="1">
      <c r="A14" s="1" t="s">
        <v>341</v>
      </c>
      <c r="B14" s="1">
        <v>68.138395</v>
      </c>
      <c r="C14" s="1">
        <v>135.053842</v>
      </c>
      <c r="D14" s="1" t="s">
        <v>342</v>
      </c>
    </row>
    <row r="15" ht="15.75" customHeight="1">
      <c r="A15" s="1" t="s">
        <v>343</v>
      </c>
      <c r="B15" s="1">
        <v>68.140197</v>
      </c>
      <c r="C15" s="1">
        <v>135.073353</v>
      </c>
      <c r="D15" s="1" t="s">
        <v>344</v>
      </c>
    </row>
    <row r="16" ht="15.75" customHeight="1">
      <c r="A16" s="1" t="s">
        <v>345</v>
      </c>
      <c r="B16" s="1">
        <v>68.120203</v>
      </c>
      <c r="C16" s="1">
        <v>135.088998</v>
      </c>
      <c r="D16" s="1" t="s">
        <v>346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" t="s">
        <v>347</v>
      </c>
      <c r="B1" s="5" t="s">
        <v>304</v>
      </c>
      <c r="C1" s="5" t="s">
        <v>305</v>
      </c>
      <c r="D1" s="5" t="s">
        <v>28</v>
      </c>
      <c r="E1" s="5" t="s">
        <v>302</v>
      </c>
      <c r="F1" s="5" t="s">
        <v>303</v>
      </c>
      <c r="G1" s="5" t="s">
        <v>29</v>
      </c>
    </row>
    <row r="2" ht="15.75" customHeight="1">
      <c r="A2" s="1" t="str">
        <f>Site1!$A$1</f>
        <v>Site 1</v>
      </c>
      <c r="B2" s="1" t="s">
        <v>348</v>
      </c>
    </row>
    <row r="3" ht="15.75" customHeight="1">
      <c r="A3" s="1" t="str">
        <f>Site2!$A$1</f>
        <v>Site 2</v>
      </c>
      <c r="B3" s="1" t="str">
        <f>Site2!A11</f>
        <v>LP1</v>
      </c>
      <c r="C3" s="1">
        <f>Site2!B11</f>
        <v>22</v>
      </c>
      <c r="D3" s="1">
        <f>Site2!C11</f>
        <v>7.1</v>
      </c>
      <c r="E3" s="1">
        <f>Site2!D11</f>
        <v>68.17162</v>
      </c>
      <c r="F3" s="1">
        <f>Site2!E11</f>
        <v>135.01727</v>
      </c>
      <c r="G3" s="1" t="str">
        <f>Site2!F11</f>
        <v>taken from back of deposit</v>
      </c>
    </row>
    <row r="4" ht="15.75" customHeight="1">
      <c r="A4" s="1" t="str">
        <f>Site2!$A$1</f>
        <v>Site 2</v>
      </c>
      <c r="B4" s="1" t="str">
        <f>Site2!A12</f>
        <v>LP2</v>
      </c>
      <c r="C4" s="1">
        <f>Site2!B12</f>
        <v>52</v>
      </c>
      <c r="D4" s="1">
        <f>Site2!C12</f>
        <v>3.8</v>
      </c>
      <c r="E4" s="1">
        <f>Site2!D12</f>
        <v>68.17162</v>
      </c>
      <c r="F4" s="1">
        <f>Site2!E12</f>
        <v>135.01727</v>
      </c>
      <c r="G4" s="1" t="str">
        <f>Site2!F12</f>
        <v>front of deposit</v>
      </c>
    </row>
    <row r="5" ht="15.75" customHeight="1">
      <c r="A5" s="1" t="str">
        <f>Site3!$A$1</f>
        <v>Site 3</v>
      </c>
      <c r="B5" s="1" t="str">
        <f>Site3!A7</f>
        <v>LP1</v>
      </c>
      <c r="C5" s="1">
        <f>Site3!B7</f>
        <v>21</v>
      </c>
      <c r="D5" s="1">
        <f>Site3!C7</f>
        <v>8</v>
      </c>
      <c r="E5" s="1">
        <f>Site3!D7</f>
        <v>68.15188</v>
      </c>
      <c r="F5" s="1">
        <f>Site3!E7</f>
        <v>135.06195</v>
      </c>
      <c r="G5" s="1" t="str">
        <f>Site3!F7</f>
        <v/>
      </c>
    </row>
    <row r="6" ht="15.75" customHeight="1">
      <c r="A6" s="1" t="str">
        <f>Site3!$A$1</f>
        <v>Site 3</v>
      </c>
      <c r="B6" s="1" t="str">
        <f>Site3!A8</f>
        <v>LP2</v>
      </c>
      <c r="C6" s="1">
        <f>Site3!B8</f>
        <v>34</v>
      </c>
      <c r="D6" s="1" t="str">
        <f>Site3!C8</f>
        <v/>
      </c>
      <c r="E6" s="1">
        <f>Site3!D8</f>
        <v>68.15188</v>
      </c>
      <c r="F6" s="1">
        <f>Site3!E8</f>
        <v>135.06195</v>
      </c>
      <c r="G6" s="1" t="str">
        <f>Site3!F8</f>
        <v>length from photo 25/26</v>
      </c>
    </row>
    <row r="7" ht="15.75" customHeight="1">
      <c r="A7" s="1" t="str">
        <f>Site4!$A$1</f>
        <v>Site 4</v>
      </c>
      <c r="B7" s="1" t="str">
        <f>Site4!A7</f>
        <v>LP1</v>
      </c>
      <c r="C7" s="1">
        <f>Site4!B7</f>
        <v>24</v>
      </c>
      <c r="D7" s="1">
        <f>Site4!C7</f>
        <v>9</v>
      </c>
      <c r="E7" s="1">
        <f>Site4!D7</f>
        <v>68.07977</v>
      </c>
      <c r="F7" s="1">
        <f>Site4!E7</f>
        <v>135.05893</v>
      </c>
      <c r="G7" s="1" t="str">
        <f>Site4!F7</f>
        <v>has root wad</v>
      </c>
    </row>
    <row r="8" ht="15.75" customHeight="1">
      <c r="A8" s="1" t="str">
        <f>Site4!$A$1</f>
        <v>Site 4</v>
      </c>
      <c r="B8" s="1" t="str">
        <f>Site4!A8</f>
        <v>LP2</v>
      </c>
      <c r="C8" s="1">
        <f>Site4!B8</f>
        <v>26</v>
      </c>
      <c r="D8" s="1" t="str">
        <f>Site4!C8</f>
        <v>n/a</v>
      </c>
      <c r="E8" s="1">
        <f>Site4!D8</f>
        <v>68.07977</v>
      </c>
      <c r="F8" s="1">
        <f>Site4!E8</f>
        <v>135.05893</v>
      </c>
      <c r="G8" s="1" t="str">
        <f>Site4!F8</f>
        <v>cut bank, 1.3m from top</v>
      </c>
    </row>
    <row r="9" ht="15.75" customHeight="1">
      <c r="A9" s="1" t="str">
        <f>Site4!$A$1</f>
        <v>Site 4</v>
      </c>
      <c r="B9" s="1" t="str">
        <f>Site4!A9</f>
        <v>LP3</v>
      </c>
      <c r="C9" s="1" t="str">
        <f>Site4!B9</f>
        <v>n/a</v>
      </c>
      <c r="D9" s="1" t="str">
        <f>Site4!C9</f>
        <v>n/a</v>
      </c>
      <c r="E9" s="1">
        <f>Site4!D9</f>
        <v>68.07977</v>
      </c>
      <c r="F9" s="1">
        <f>Site4!E9</f>
        <v>135.05893</v>
      </c>
      <c r="G9" s="1" t="str">
        <f>Site4!F9</f>
        <v>cut bank, 2m from top</v>
      </c>
    </row>
    <row r="10" ht="15.75" customHeight="1">
      <c r="A10" s="1" t="str">
        <f>Site5!$A$1</f>
        <v>Site 5</v>
      </c>
      <c r="B10" s="1" t="str">
        <f>Site5!A8</f>
        <v>LP1</v>
      </c>
      <c r="C10" s="1">
        <f>Site5!B8</f>
        <v>29</v>
      </c>
      <c r="D10" s="1" t="str">
        <f>Site5!C8</f>
        <v>n/a</v>
      </c>
      <c r="E10" s="1">
        <f>Site5!D8</f>
        <v>68.09579</v>
      </c>
      <c r="F10" s="1">
        <f>Site5!E8</f>
        <v>135.13791</v>
      </c>
      <c r="G10" s="1" t="str">
        <f>Site5!F8</f>
        <v>old log in ground </v>
      </c>
    </row>
    <row r="11" ht="15.75" customHeight="1">
      <c r="A11" s="1" t="str">
        <f>Site5!$A$1</f>
        <v>Site 5</v>
      </c>
      <c r="B11" s="1" t="str">
        <f>Site5!A9</f>
        <v>LP2</v>
      </c>
      <c r="C11" s="1" t="str">
        <f>Site5!B9</f>
        <v>n/a</v>
      </c>
      <c r="D11" s="1" t="str">
        <f>Site5!C9</f>
        <v>n/a</v>
      </c>
      <c r="E11" s="1">
        <f>Site5!D9</f>
        <v>68.09579</v>
      </c>
      <c r="F11" s="1">
        <f>Site5!E9</f>
        <v>135.13791</v>
      </c>
      <c r="G11" s="1" t="str">
        <f>Site5!F9</f>
        <v>buried</v>
      </c>
    </row>
    <row r="12" ht="15.75" customHeight="1">
      <c r="A12" s="1" t="str">
        <f>Site5!$A$1</f>
        <v>Site 5</v>
      </c>
      <c r="B12" s="1" t="str">
        <f>Site5!A10</f>
        <v>LP3</v>
      </c>
      <c r="C12" s="1">
        <f>Site5!B10</f>
        <v>21</v>
      </c>
      <c r="D12" s="1">
        <f>Site5!C10</f>
        <v>4.5</v>
      </c>
      <c r="E12" s="1">
        <f>Site5!D10</f>
        <v>68.09595</v>
      </c>
      <c r="F12" s="1">
        <f>Site5!E10</f>
        <v>133.13838</v>
      </c>
      <c r="G12" s="1" t="str">
        <f>Site5!F10</f>
        <v>taken close to front of deposit</v>
      </c>
    </row>
    <row r="13" ht="15.75" customHeight="1">
      <c r="A13" s="1" t="str">
        <f>Site6!$A$1</f>
        <v>Site 6</v>
      </c>
      <c r="B13" s="1" t="str">
        <f>Site6!A10</f>
        <v>LP1</v>
      </c>
      <c r="C13" s="1">
        <f>Site6!B10</f>
        <v>19.5</v>
      </c>
      <c r="D13" s="1">
        <f>Site6!C10</f>
        <v>11.26</v>
      </c>
      <c r="E13" s="1">
        <f>Site6!D10</f>
        <v>68.21589</v>
      </c>
      <c r="F13" s="1">
        <f>Site6!E10</f>
        <v>134.98936</v>
      </c>
      <c r="G13" s="1" t="str">
        <f>Site6!F10</f>
        <v/>
      </c>
    </row>
    <row r="14" ht="15.75" customHeight="1">
      <c r="A14" s="1" t="str">
        <f>Site6!$A$1</f>
        <v>Site 6</v>
      </c>
      <c r="B14" s="1" t="str">
        <f>Site6!A11</f>
        <v>LP2</v>
      </c>
      <c r="C14" s="1">
        <f>Site6!B11</f>
        <v>31</v>
      </c>
      <c r="D14" s="1">
        <f>Site6!C11</f>
        <v>10.2</v>
      </c>
      <c r="E14" s="1">
        <f>Site6!D11</f>
        <v>68.21589</v>
      </c>
      <c r="F14" s="1">
        <f>Site6!E11</f>
        <v>134.98936</v>
      </c>
      <c r="G14" s="1" t="str">
        <f>Site6!F11</f>
        <v/>
      </c>
    </row>
    <row r="15" ht="15.75" customHeight="1">
      <c r="A15" s="1" t="str">
        <f>Site7!$A$1</f>
        <v>Site 7</v>
      </c>
      <c r="B15" s="1" t="str">
        <f>Site7!A8</f>
        <v>LP1</v>
      </c>
      <c r="C15" s="1">
        <f>Site7!B8</f>
        <v>46</v>
      </c>
      <c r="D15" s="1">
        <f>Site7!C8</f>
        <v>15</v>
      </c>
      <c r="E15" s="1">
        <f>Site7!D8</f>
        <v>68.26664</v>
      </c>
      <c r="F15" s="1">
        <f>Site7!E8</f>
        <v>134.96112</v>
      </c>
      <c r="G15" s="1" t="str">
        <f>Site7!F8</f>
        <v>accumulation in back</v>
      </c>
    </row>
    <row r="16" ht="15.75" customHeight="1">
      <c r="A16" s="1" t="str">
        <f>Site7!$A$1</f>
        <v>Site 7</v>
      </c>
      <c r="B16" s="1" t="str">
        <f>Site7!A9</f>
        <v>LP2</v>
      </c>
      <c r="C16" s="1">
        <f>Site7!B9</f>
        <v>31</v>
      </c>
      <c r="D16" s="1">
        <f>Site7!C9</f>
        <v>7.1</v>
      </c>
      <c r="E16" s="1">
        <f>Site7!D9</f>
        <v>68.26663</v>
      </c>
      <c r="F16" s="1">
        <f>Site7!E9</f>
        <v>134.96028</v>
      </c>
      <c r="G16" s="1" t="str">
        <f>Site7!F9</f>
        <v>end of deposit</v>
      </c>
    </row>
    <row r="17" ht="15.75" customHeight="1">
      <c r="A17" s="1" t="str">
        <f>Site7!$A$1</f>
        <v>Site 7</v>
      </c>
      <c r="B17" s="1" t="str">
        <f>Site7!A10</f>
        <v>LP3</v>
      </c>
      <c r="C17" s="1">
        <f>Site7!B10</f>
        <v>39</v>
      </c>
      <c r="D17" s="1">
        <f>Site7!C10</f>
        <v>15</v>
      </c>
      <c r="E17" s="1">
        <f>Site7!D10</f>
        <v>68.26646</v>
      </c>
      <c r="F17" s="1">
        <f>Site7!E10</f>
        <v>134.96028</v>
      </c>
      <c r="G17" s="1" t="str">
        <f>Site7!F10</f>
        <v>other inland deposit</v>
      </c>
    </row>
    <row r="18" ht="15.75" customHeight="1">
      <c r="A18" s="1" t="str">
        <f>Site8!$A$1</f>
        <v>Site 8</v>
      </c>
      <c r="B18" s="1" t="s">
        <v>348</v>
      </c>
    </row>
    <row r="19" ht="15.75" customHeight="1">
      <c r="A19" s="1" t="str">
        <f>Site9!$A$1</f>
        <v>Site 9</v>
      </c>
      <c r="B19" s="1" t="str">
        <f>Site9!A7</f>
        <v>LP1</v>
      </c>
      <c r="C19" s="1">
        <f>Site9!B7</f>
        <v>23</v>
      </c>
      <c r="D19" s="1">
        <f>Site9!C7</f>
        <v>7</v>
      </c>
      <c r="E19" s="1">
        <f>Site9!D7</f>
        <v>68.44845</v>
      </c>
      <c r="F19" s="1">
        <f>Site9!E7</f>
        <v>135.47633</v>
      </c>
      <c r="G19" s="1" t="str">
        <f>Site9!F7</f>
        <v/>
      </c>
    </row>
    <row r="20" ht="15.75" customHeight="1">
      <c r="A20" s="1" t="str">
        <f>Site10!$A$1</f>
        <v>Site 10</v>
      </c>
      <c r="B20" s="1" t="str">
        <f>Site10!A8</f>
        <v>LP1</v>
      </c>
      <c r="C20" s="1">
        <f>Site10!B8</f>
        <v>27</v>
      </c>
      <c r="D20" s="1" t="str">
        <f>Site10!C8</f>
        <v>n/a</v>
      </c>
      <c r="E20" s="1">
        <f>Site10!D8</f>
        <v>68.45023</v>
      </c>
      <c r="F20" s="1">
        <f>Site10!E8</f>
        <v>135.51331</v>
      </c>
      <c r="G20" s="1" t="str">
        <f>Site10!F8</f>
        <v>cut bank piece, 80 cm from top</v>
      </c>
    </row>
    <row r="21" ht="15.75" customHeight="1">
      <c r="A21" s="1" t="str">
        <f>Site11!$A$1</f>
        <v>Site 11</v>
      </c>
      <c r="B21" s="1" t="str">
        <f>Site11!A7</f>
        <v>LP1</v>
      </c>
      <c r="C21" s="1">
        <f>Site11!B7</f>
        <v>24</v>
      </c>
      <c r="D21" s="1">
        <f>Site11!C7</f>
        <v>4.4</v>
      </c>
      <c r="E21" s="1">
        <f>Site11!D7</f>
        <v>68.46851</v>
      </c>
      <c r="F21" s="1">
        <f>Site11!E7</f>
        <v>135.59822</v>
      </c>
      <c r="G21" s="1" t="str">
        <f>Site11!F7</f>
        <v/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16</v>
      </c>
      <c r="B1" s="1" t="s">
        <v>1</v>
      </c>
    </row>
    <row r="2" ht="15.75" customHeight="1">
      <c r="E2" s="1" t="s">
        <v>2</v>
      </c>
      <c r="F2" s="2">
        <v>43661.0</v>
      </c>
    </row>
    <row r="3" ht="15.75" customHeight="1">
      <c r="A3" s="1" t="s">
        <v>3</v>
      </c>
      <c r="B3" s="1">
        <v>68.17162</v>
      </c>
      <c r="C3" s="1">
        <v>135.01727</v>
      </c>
      <c r="E3" s="1" t="s">
        <v>4</v>
      </c>
      <c r="F3" s="1" t="s">
        <v>17</v>
      </c>
    </row>
    <row r="4" ht="15.75" customHeight="1">
      <c r="F4" s="1" t="s">
        <v>18</v>
      </c>
    </row>
    <row r="5" ht="15.75" customHeight="1">
      <c r="A5" s="1" t="s">
        <v>19</v>
      </c>
      <c r="F5" s="1" t="s">
        <v>20</v>
      </c>
    </row>
    <row r="6" ht="15.75" customHeight="1">
      <c r="A6" s="1" t="s">
        <v>12</v>
      </c>
      <c r="B6" s="1">
        <v>40.0</v>
      </c>
      <c r="F6" s="1" t="s">
        <v>21</v>
      </c>
    </row>
    <row r="7" ht="15.75" customHeight="1">
      <c r="A7" s="1" t="s">
        <v>22</v>
      </c>
      <c r="B7" s="1" t="s">
        <v>23</v>
      </c>
      <c r="F7" s="1" t="s">
        <v>24</v>
      </c>
    </row>
    <row r="8" ht="15.75" customHeight="1">
      <c r="A8" s="1" t="s">
        <v>13</v>
      </c>
      <c r="B8" s="1">
        <v>0.95</v>
      </c>
      <c r="F8" s="1" t="s">
        <v>25</v>
      </c>
    </row>
    <row r="9" ht="15.75" customHeight="1"/>
    <row r="10" ht="15.75" customHeight="1">
      <c r="A10" s="1" t="s">
        <v>26</v>
      </c>
      <c r="B10" s="1" t="s">
        <v>27</v>
      </c>
      <c r="C10" s="1" t="s">
        <v>28</v>
      </c>
      <c r="D10" s="1" t="s">
        <v>3</v>
      </c>
      <c r="F10" s="1" t="s">
        <v>29</v>
      </c>
    </row>
    <row r="11" ht="15.75" customHeight="1">
      <c r="A11" s="1" t="s">
        <v>30</v>
      </c>
      <c r="B11" s="1">
        <v>22.0</v>
      </c>
      <c r="C11" s="1">
        <v>7.1</v>
      </c>
      <c r="D11" s="1">
        <v>68.17162</v>
      </c>
      <c r="E11" s="1">
        <v>135.01727</v>
      </c>
      <c r="F11" s="1" t="s">
        <v>31</v>
      </c>
    </row>
    <row r="12" ht="15.75" customHeight="1">
      <c r="A12" s="1" t="s">
        <v>32</v>
      </c>
      <c r="B12" s="1">
        <v>52.0</v>
      </c>
      <c r="C12" s="1">
        <v>3.8</v>
      </c>
      <c r="D12" s="1">
        <v>68.17162</v>
      </c>
      <c r="E12" s="1">
        <v>135.01727</v>
      </c>
      <c r="F12" s="1" t="s">
        <v>33</v>
      </c>
    </row>
    <row r="13" ht="15.75" customHeight="1"/>
    <row r="14" ht="15.75" customHeight="1">
      <c r="A14" s="1" t="s">
        <v>34</v>
      </c>
    </row>
    <row r="15" ht="15.75" customHeight="1">
      <c r="A15" s="1" t="s">
        <v>35</v>
      </c>
      <c r="B15" s="1">
        <v>68.171513</v>
      </c>
      <c r="C15" s="1">
        <v>135.017026</v>
      </c>
      <c r="F15" s="1" t="s">
        <v>36</v>
      </c>
    </row>
    <row r="16" ht="15.75" customHeight="1">
      <c r="A16" s="1" t="s">
        <v>37</v>
      </c>
      <c r="B16" s="1">
        <v>68.171567</v>
      </c>
      <c r="C16" s="1">
        <v>135.016388</v>
      </c>
      <c r="F16" s="1" t="s">
        <v>38</v>
      </c>
    </row>
    <row r="17" ht="15.75" customHeight="1">
      <c r="A17" s="1" t="s">
        <v>39</v>
      </c>
      <c r="F17" s="1" t="s">
        <v>40</v>
      </c>
    </row>
    <row r="18" ht="15.75" customHeight="1">
      <c r="A18" s="1">
        <v>23.0</v>
      </c>
      <c r="F18" s="1" t="s">
        <v>41</v>
      </c>
    </row>
    <row r="19" ht="15.75" customHeight="1">
      <c r="A19" s="1">
        <v>24.0</v>
      </c>
      <c r="F19" s="1" t="s">
        <v>42</v>
      </c>
    </row>
    <row r="20" ht="15.75" customHeight="1">
      <c r="A20" s="1">
        <v>17.0</v>
      </c>
      <c r="F20" s="1" t="s">
        <v>43</v>
      </c>
    </row>
    <row r="21" ht="15.75" customHeight="1">
      <c r="A21" s="1">
        <v>10.0</v>
      </c>
      <c r="F21" s="1" t="s">
        <v>44</v>
      </c>
    </row>
    <row r="22" ht="15.75" customHeight="1">
      <c r="A22" s="1">
        <v>11.0</v>
      </c>
      <c r="F22" s="1" t="s">
        <v>45</v>
      </c>
    </row>
    <row r="23" ht="15.75" customHeight="1">
      <c r="A23" s="1">
        <v>11.0</v>
      </c>
    </row>
    <row r="24" ht="15.75" customHeight="1">
      <c r="A24" s="1">
        <v>10.0</v>
      </c>
    </row>
    <row r="25" ht="15.75" customHeight="1">
      <c r="A25" s="1">
        <v>12.0</v>
      </c>
    </row>
    <row r="26" ht="15.75" customHeight="1">
      <c r="A26" s="1">
        <v>12.0</v>
      </c>
    </row>
    <row r="27" ht="15.75" customHeight="1">
      <c r="A27" s="1">
        <v>14.0</v>
      </c>
    </row>
    <row r="28" ht="15.75" customHeight="1">
      <c r="A28" s="1">
        <v>28.0</v>
      </c>
    </row>
    <row r="29" ht="15.75" customHeight="1">
      <c r="A29" s="1">
        <v>11.0</v>
      </c>
    </row>
    <row r="30" ht="15.75" customHeight="1">
      <c r="A30" s="1">
        <v>15.0</v>
      </c>
    </row>
    <row r="31" ht="15.75" customHeight="1">
      <c r="A31" s="1">
        <v>17.0</v>
      </c>
    </row>
    <row r="32" ht="15.75" customHeight="1">
      <c r="A32" s="1">
        <v>18.0</v>
      </c>
    </row>
    <row r="33" ht="15.75" customHeight="1">
      <c r="A33" s="1">
        <v>10.0</v>
      </c>
    </row>
    <row r="34" ht="15.75" customHeight="1">
      <c r="A34" s="1">
        <v>20.0</v>
      </c>
    </row>
    <row r="35" ht="15.75" customHeight="1">
      <c r="A35" s="1">
        <v>21.0</v>
      </c>
    </row>
    <row r="36" ht="15.75" customHeight="1">
      <c r="A36" s="1">
        <v>30.0</v>
      </c>
    </row>
    <row r="37" ht="15.75" customHeight="1">
      <c r="A37" s="1">
        <v>12.0</v>
      </c>
    </row>
    <row r="38" ht="15.75" customHeight="1">
      <c r="A38" s="1">
        <v>10.0</v>
      </c>
    </row>
    <row r="39" ht="15.75" customHeight="1">
      <c r="A39" s="1">
        <v>23.0</v>
      </c>
    </row>
    <row r="40" ht="15.75" customHeight="1">
      <c r="A40" s="1">
        <v>10.0</v>
      </c>
    </row>
    <row r="41" ht="15.75" customHeight="1">
      <c r="A41" s="1">
        <v>26.0</v>
      </c>
    </row>
    <row r="42" ht="15.75" customHeight="1">
      <c r="A42" s="1">
        <v>25.0</v>
      </c>
    </row>
    <row r="43" ht="15.75" customHeight="1">
      <c r="A43" s="1">
        <v>14.0</v>
      </c>
    </row>
    <row r="44" ht="15.75" customHeight="1">
      <c r="A44" s="1">
        <v>22.0</v>
      </c>
    </row>
    <row r="45" ht="15.75" customHeight="1">
      <c r="A45" s="1">
        <v>12.0</v>
      </c>
    </row>
    <row r="46" ht="15.75" customHeight="1">
      <c r="A46" s="1">
        <v>10.0</v>
      </c>
    </row>
    <row r="47" ht="15.75" customHeight="1">
      <c r="A47" s="1">
        <v>31.0</v>
      </c>
    </row>
    <row r="48" ht="15.75" customHeight="1">
      <c r="A48" s="1">
        <v>23.0</v>
      </c>
    </row>
    <row r="49" ht="15.75" customHeight="1">
      <c r="A49" s="1">
        <v>13.0</v>
      </c>
    </row>
    <row r="50" ht="15.75" customHeight="1">
      <c r="A50" s="1">
        <v>18.0</v>
      </c>
    </row>
    <row r="51" ht="15.75" customHeight="1">
      <c r="A51" s="1">
        <v>22.0</v>
      </c>
    </row>
    <row r="52" ht="15.75" customHeight="1">
      <c r="A52" s="1">
        <v>12.0</v>
      </c>
    </row>
    <row r="53" ht="15.75" customHeight="1">
      <c r="A53" s="1">
        <v>12.0</v>
      </c>
    </row>
    <row r="54" ht="15.75" customHeight="1">
      <c r="A54" s="1">
        <v>11.0</v>
      </c>
    </row>
    <row r="55" ht="15.75" customHeight="1">
      <c r="A55" s="1">
        <v>10.0</v>
      </c>
    </row>
    <row r="56" ht="15.75" customHeight="1">
      <c r="A56" s="1">
        <v>16.0</v>
      </c>
    </row>
    <row r="57" ht="15.75" customHeight="1">
      <c r="A57" s="1">
        <v>15.0</v>
      </c>
    </row>
    <row r="58" ht="15.75" customHeight="1">
      <c r="A58" s="1">
        <v>10.0</v>
      </c>
    </row>
    <row r="59" ht="15.75" customHeight="1">
      <c r="A59" s="1">
        <v>14.0</v>
      </c>
    </row>
    <row r="60" ht="15.75" customHeight="1">
      <c r="A60" s="1">
        <v>13.0</v>
      </c>
    </row>
    <row r="61" ht="15.75" customHeight="1">
      <c r="A61" s="1">
        <v>10.0</v>
      </c>
    </row>
    <row r="62" ht="15.75" customHeight="1">
      <c r="A62" s="1">
        <v>17.0</v>
      </c>
    </row>
    <row r="63" ht="15.75" customHeight="1">
      <c r="A63" s="1">
        <v>15.0</v>
      </c>
    </row>
    <row r="64" ht="15.75" customHeight="1">
      <c r="A64" s="1">
        <v>14.0</v>
      </c>
    </row>
    <row r="65" ht="15.75" customHeight="1">
      <c r="A65" s="1">
        <v>19.0</v>
      </c>
    </row>
    <row r="66" ht="15.75" customHeight="1">
      <c r="A66" s="1">
        <v>12.0</v>
      </c>
    </row>
    <row r="67" ht="15.75" customHeight="1">
      <c r="A67" s="1">
        <v>12.0</v>
      </c>
    </row>
    <row r="68" ht="15.75" customHeight="1">
      <c r="A68" s="1">
        <v>17.0</v>
      </c>
    </row>
    <row r="69" ht="15.75" customHeight="1">
      <c r="A69" s="1">
        <v>12.0</v>
      </c>
    </row>
    <row r="70" ht="15.75" customHeight="1">
      <c r="A70" s="1">
        <v>10.0</v>
      </c>
    </row>
    <row r="71" ht="15.75" customHeight="1">
      <c r="A71" s="1">
        <v>19.0</v>
      </c>
    </row>
    <row r="72" ht="15.75" customHeight="1">
      <c r="A72" s="1">
        <v>14.0</v>
      </c>
    </row>
    <row r="73" ht="15.75" customHeight="1">
      <c r="A73" s="1">
        <v>10.0</v>
      </c>
    </row>
    <row r="74" ht="15.75" customHeight="1">
      <c r="A74" s="1">
        <v>12.0</v>
      </c>
    </row>
    <row r="75" ht="15.75" customHeight="1">
      <c r="A75" s="1">
        <v>27.0</v>
      </c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46</v>
      </c>
      <c r="B1" s="1" t="s">
        <v>1</v>
      </c>
    </row>
    <row r="2" ht="15.75" customHeight="1">
      <c r="E2" s="1" t="s">
        <v>47</v>
      </c>
      <c r="F2" s="1" t="s">
        <v>48</v>
      </c>
    </row>
    <row r="3" ht="15.75" customHeight="1">
      <c r="A3" s="1" t="s">
        <v>3</v>
      </c>
      <c r="B3" s="3">
        <v>68.15188</v>
      </c>
      <c r="C3" s="1">
        <v>135.06195</v>
      </c>
      <c r="E3" s="1" t="s">
        <v>4</v>
      </c>
      <c r="F3" s="1" t="s">
        <v>49</v>
      </c>
    </row>
    <row r="4" ht="15.75" customHeight="1">
      <c r="F4" s="1" t="s">
        <v>50</v>
      </c>
    </row>
    <row r="5" ht="15.75" customHeight="1"/>
    <row r="6" ht="15.75" customHeight="1">
      <c r="A6" s="1" t="s">
        <v>26</v>
      </c>
      <c r="B6" s="1" t="s">
        <v>27</v>
      </c>
      <c r="C6" s="1" t="s">
        <v>28</v>
      </c>
      <c r="D6" s="1" t="s">
        <v>3</v>
      </c>
      <c r="F6" s="1" t="s">
        <v>29</v>
      </c>
    </row>
    <row r="7" ht="15.75" customHeight="1">
      <c r="A7" s="1" t="s">
        <v>30</v>
      </c>
      <c r="B7" s="1">
        <v>21.0</v>
      </c>
      <c r="C7" s="1">
        <v>8.0</v>
      </c>
      <c r="D7" s="3">
        <v>68.15188</v>
      </c>
      <c r="E7" s="1">
        <v>135.06195</v>
      </c>
    </row>
    <row r="8" ht="15.75" customHeight="1">
      <c r="A8" s="1" t="s">
        <v>32</v>
      </c>
      <c r="B8" s="1">
        <v>34.0</v>
      </c>
      <c r="D8" s="3">
        <v>68.15188</v>
      </c>
      <c r="E8" s="1">
        <v>135.06195</v>
      </c>
      <c r="F8" s="1" t="s">
        <v>51</v>
      </c>
    </row>
    <row r="9" ht="15.75" customHeight="1"/>
    <row r="10" ht="15.75" customHeight="1">
      <c r="A10" s="1" t="s">
        <v>52</v>
      </c>
    </row>
    <row r="11" ht="15.75" customHeight="1">
      <c r="A11" s="1">
        <v>68.152198</v>
      </c>
      <c r="B11" s="1">
        <v>135.06173</v>
      </c>
      <c r="C11" s="1" t="s">
        <v>53</v>
      </c>
    </row>
    <row r="12" ht="15.75" customHeight="1">
      <c r="A12" s="1">
        <v>68.151878</v>
      </c>
      <c r="B12" s="1">
        <v>135.061965</v>
      </c>
      <c r="C12" s="1" t="s">
        <v>54</v>
      </c>
    </row>
    <row r="13" ht="15.75" customHeight="1"/>
    <row r="14" ht="15.75" customHeight="1">
      <c r="A14" s="1" t="s">
        <v>55</v>
      </c>
      <c r="C14" s="1" t="s">
        <v>3</v>
      </c>
    </row>
    <row r="15" ht="15.75" customHeight="1">
      <c r="A15" s="1" t="s">
        <v>22</v>
      </c>
      <c r="B15" s="1" t="s">
        <v>56</v>
      </c>
    </row>
    <row r="16" ht="15.75" customHeight="1">
      <c r="A16" s="1" t="s">
        <v>12</v>
      </c>
      <c r="B16" s="1">
        <v>6.0</v>
      </c>
    </row>
    <row r="17" ht="15.75" customHeight="1">
      <c r="A17" s="1" t="s">
        <v>13</v>
      </c>
      <c r="B17" s="1">
        <v>0.95</v>
      </c>
    </row>
    <row r="18" ht="15.75" customHeight="1"/>
    <row r="19" ht="15.75" customHeight="1">
      <c r="A19" s="1" t="s">
        <v>57</v>
      </c>
    </row>
    <row r="20" ht="15.75" customHeight="1">
      <c r="A20" s="1">
        <v>15.0</v>
      </c>
    </row>
    <row r="21" ht="15.75" customHeight="1">
      <c r="A21" s="1">
        <v>22.0</v>
      </c>
    </row>
    <row r="22" ht="15.75" customHeight="1">
      <c r="A22" s="1">
        <v>12.0</v>
      </c>
    </row>
    <row r="23" ht="15.75" customHeight="1">
      <c r="A23" s="1">
        <v>14.0</v>
      </c>
    </row>
    <row r="24" ht="15.75" customHeight="1">
      <c r="A24" s="1">
        <v>11.0</v>
      </c>
    </row>
    <row r="25" ht="15.75" customHeight="1">
      <c r="A25" s="1">
        <v>12.0</v>
      </c>
    </row>
    <row r="26" ht="15.75" customHeight="1">
      <c r="A26" s="1">
        <v>12.0</v>
      </c>
    </row>
    <row r="27" ht="15.75" customHeight="1">
      <c r="A27" s="1">
        <v>11.0</v>
      </c>
    </row>
    <row r="28" ht="15.75" customHeight="1">
      <c r="A28" s="1">
        <v>10.0</v>
      </c>
    </row>
    <row r="29" ht="15.75" customHeight="1">
      <c r="A29" s="1">
        <v>13.0</v>
      </c>
    </row>
    <row r="30" ht="15.75" customHeight="1">
      <c r="A30" s="1">
        <v>13.0</v>
      </c>
    </row>
    <row r="31" ht="15.75" customHeight="1">
      <c r="A31" s="1">
        <v>10.0</v>
      </c>
    </row>
    <row r="32" ht="15.75" customHeight="1">
      <c r="A32" s="1">
        <v>12.0</v>
      </c>
    </row>
    <row r="33" ht="15.75" customHeight="1">
      <c r="A33" s="1">
        <v>23.0</v>
      </c>
    </row>
    <row r="34" ht="15.75" customHeight="1">
      <c r="A34" s="1">
        <v>24.0</v>
      </c>
    </row>
    <row r="35" ht="15.75" customHeight="1">
      <c r="A35" s="1">
        <v>12.0</v>
      </c>
    </row>
    <row r="36" ht="15.75" customHeight="1">
      <c r="A36" s="1">
        <v>21.0</v>
      </c>
    </row>
    <row r="37" ht="15.75" customHeight="1">
      <c r="A37" s="1">
        <v>19.0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58</v>
      </c>
      <c r="B1" s="1" t="s">
        <v>1</v>
      </c>
    </row>
    <row r="2" ht="15.75" customHeight="1">
      <c r="E2" s="1" t="s">
        <v>2</v>
      </c>
      <c r="F2" s="1" t="s">
        <v>59</v>
      </c>
    </row>
    <row r="3" ht="15.75" customHeight="1">
      <c r="A3" s="1" t="s">
        <v>3</v>
      </c>
      <c r="B3" s="1">
        <v>68.07977</v>
      </c>
      <c r="C3" s="1">
        <v>135.05893</v>
      </c>
      <c r="E3" s="1" t="s">
        <v>4</v>
      </c>
      <c r="F3" s="1" t="s">
        <v>60</v>
      </c>
    </row>
    <row r="4" ht="15.75" customHeight="1"/>
    <row r="5" ht="15.75" customHeight="1"/>
    <row r="6" ht="15.75" customHeight="1">
      <c r="A6" s="1" t="s">
        <v>26</v>
      </c>
      <c r="B6" s="1" t="s">
        <v>27</v>
      </c>
      <c r="C6" s="1" t="s">
        <v>28</v>
      </c>
      <c r="D6" s="1" t="s">
        <v>3</v>
      </c>
      <c r="F6" s="1" t="s">
        <v>29</v>
      </c>
    </row>
    <row r="7" ht="15.75" customHeight="1">
      <c r="A7" s="1" t="s">
        <v>30</v>
      </c>
      <c r="B7" s="1">
        <v>24.0</v>
      </c>
      <c r="C7" s="1">
        <v>9.0</v>
      </c>
      <c r="D7" s="1">
        <v>68.07977</v>
      </c>
      <c r="E7" s="1">
        <v>135.05893</v>
      </c>
      <c r="F7" s="1" t="s">
        <v>61</v>
      </c>
    </row>
    <row r="8" ht="15.75" customHeight="1">
      <c r="A8" s="1" t="s">
        <v>32</v>
      </c>
      <c r="B8" s="1">
        <v>26.0</v>
      </c>
      <c r="C8" s="1" t="s">
        <v>62</v>
      </c>
      <c r="D8" s="1">
        <v>68.07977</v>
      </c>
      <c r="E8" s="1">
        <v>135.05893</v>
      </c>
      <c r="F8" s="1" t="s">
        <v>63</v>
      </c>
    </row>
    <row r="9" ht="15.75" customHeight="1">
      <c r="A9" s="1" t="s">
        <v>64</v>
      </c>
      <c r="B9" s="1" t="s">
        <v>62</v>
      </c>
      <c r="C9" s="1" t="s">
        <v>62</v>
      </c>
      <c r="D9" s="1">
        <v>68.07977</v>
      </c>
      <c r="E9" s="1">
        <v>135.05893</v>
      </c>
      <c r="F9" s="1" t="s">
        <v>65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66</v>
      </c>
      <c r="B1" s="1" t="s">
        <v>1</v>
      </c>
    </row>
    <row r="2" ht="15.75" customHeight="1">
      <c r="E2" s="1" t="s">
        <v>2</v>
      </c>
      <c r="F2" s="1" t="s">
        <v>67</v>
      </c>
    </row>
    <row r="3" ht="15.75" customHeight="1">
      <c r="A3" s="1" t="s">
        <v>3</v>
      </c>
      <c r="B3" s="1">
        <v>68.09579</v>
      </c>
      <c r="C3" s="1">
        <v>135.13791</v>
      </c>
      <c r="E3" s="1" t="s">
        <v>4</v>
      </c>
    </row>
    <row r="4" ht="15.75" customHeight="1"/>
    <row r="5" ht="15.75" customHeight="1"/>
    <row r="6" ht="15.75" customHeight="1"/>
    <row r="7" ht="15.75" customHeight="1">
      <c r="A7" s="1" t="s">
        <v>26</v>
      </c>
      <c r="B7" s="1" t="s">
        <v>27</v>
      </c>
      <c r="C7" s="1" t="s">
        <v>28</v>
      </c>
      <c r="D7" s="1" t="s">
        <v>3</v>
      </c>
      <c r="F7" s="1" t="s">
        <v>29</v>
      </c>
      <c r="H7" s="1" t="s">
        <v>68</v>
      </c>
      <c r="I7" s="1" t="s">
        <v>69</v>
      </c>
      <c r="J7" s="1" t="s">
        <v>29</v>
      </c>
      <c r="K7" s="1" t="s">
        <v>3</v>
      </c>
    </row>
    <row r="8" ht="15.75" customHeight="1">
      <c r="A8" s="1" t="s">
        <v>30</v>
      </c>
      <c r="B8" s="1">
        <v>29.0</v>
      </c>
      <c r="C8" s="1" t="s">
        <v>62</v>
      </c>
      <c r="D8" s="1">
        <v>68.09579</v>
      </c>
      <c r="E8" s="1">
        <v>135.13791</v>
      </c>
      <c r="F8" s="1" t="s">
        <v>70</v>
      </c>
      <c r="H8" s="1" t="s">
        <v>71</v>
      </c>
      <c r="J8" s="1" t="s">
        <v>72</v>
      </c>
      <c r="L8" s="1">
        <v>68.095805</v>
      </c>
      <c r="M8" s="1">
        <v>135.137878</v>
      </c>
    </row>
    <row r="9" ht="15.75" customHeight="1">
      <c r="A9" s="1" t="s">
        <v>32</v>
      </c>
      <c r="B9" s="1" t="s">
        <v>62</v>
      </c>
      <c r="C9" s="1" t="s">
        <v>62</v>
      </c>
      <c r="D9" s="1">
        <v>68.09579</v>
      </c>
      <c r="E9" s="1">
        <v>135.13791</v>
      </c>
      <c r="F9" s="1" t="s">
        <v>73</v>
      </c>
      <c r="H9" s="1" t="s">
        <v>74</v>
      </c>
      <c r="I9" s="1">
        <v>8.0</v>
      </c>
      <c r="J9" s="1" t="s">
        <v>75</v>
      </c>
    </row>
    <row r="10" ht="15.75" customHeight="1">
      <c r="A10" s="1" t="s">
        <v>64</v>
      </c>
      <c r="B10" s="1">
        <v>21.0</v>
      </c>
      <c r="C10" s="1">
        <v>4.5</v>
      </c>
      <c r="D10" s="1">
        <v>68.09595</v>
      </c>
      <c r="E10" s="1">
        <v>133.13838</v>
      </c>
      <c r="F10" s="1" t="s">
        <v>76</v>
      </c>
      <c r="H10" s="1" t="s">
        <v>77</v>
      </c>
      <c r="J10" s="1" t="s">
        <v>78</v>
      </c>
    </row>
    <row r="11" ht="15.75" customHeight="1">
      <c r="H11" s="1" t="s">
        <v>79</v>
      </c>
      <c r="I11" s="1">
        <v>30.0</v>
      </c>
      <c r="J11" s="1" t="s">
        <v>80</v>
      </c>
      <c r="K11" s="1">
        <v>68.09572</v>
      </c>
      <c r="L11" s="1">
        <v>135.1378</v>
      </c>
      <c r="M11" s="1" t="s">
        <v>81</v>
      </c>
    </row>
    <row r="12" ht="15.75" customHeight="1">
      <c r="H12" s="1" t="s">
        <v>82</v>
      </c>
      <c r="I12" s="1">
        <v>24.0</v>
      </c>
      <c r="J12" s="1" t="s">
        <v>83</v>
      </c>
      <c r="K12" s="1">
        <v>68.09566</v>
      </c>
      <c r="L12" s="1">
        <v>135.13763</v>
      </c>
      <c r="M12" s="1" t="s">
        <v>84</v>
      </c>
    </row>
    <row r="13" ht="15.75" customHeight="1">
      <c r="A13" s="1" t="s">
        <v>85</v>
      </c>
    </row>
    <row r="14" ht="15.75" customHeight="1">
      <c r="A14" s="1" t="s">
        <v>86</v>
      </c>
      <c r="B14" s="1">
        <v>68.09566</v>
      </c>
      <c r="C14" s="1">
        <v>135.13763</v>
      </c>
    </row>
    <row r="15" ht="15.75" customHeight="1">
      <c r="A15" s="1" t="s">
        <v>87</v>
      </c>
      <c r="B15" s="1">
        <v>68.096196</v>
      </c>
      <c r="C15" s="1">
        <v>135.139464</v>
      </c>
    </row>
    <row r="16" ht="15.75" customHeight="1">
      <c r="A16" s="1" t="s">
        <v>88</v>
      </c>
      <c r="B16" s="1">
        <v>1.0</v>
      </c>
    </row>
    <row r="17" ht="15.75" customHeight="1">
      <c r="A17" s="1" t="s">
        <v>89</v>
      </c>
      <c r="B17" s="1"/>
    </row>
    <row r="18" ht="15.75" customHeight="1">
      <c r="A18" s="1" t="s">
        <v>90</v>
      </c>
      <c r="B18" s="1" t="s">
        <v>91</v>
      </c>
      <c r="C18" s="1" t="s">
        <v>92</v>
      </c>
      <c r="D18" s="1" t="s">
        <v>93</v>
      </c>
      <c r="E18" s="1" t="s">
        <v>47</v>
      </c>
      <c r="F18" s="1" t="s">
        <v>4</v>
      </c>
    </row>
    <row r="19" ht="15.75" customHeight="1">
      <c r="A19" s="1">
        <v>1.0</v>
      </c>
      <c r="B19" s="1">
        <v>2.0</v>
      </c>
      <c r="C19" s="1">
        <v>7.3</v>
      </c>
      <c r="D19" s="1">
        <v>0.2</v>
      </c>
      <c r="F19" s="1" t="s">
        <v>94</v>
      </c>
    </row>
    <row r="20" ht="15.75" customHeight="1">
      <c r="A20" s="1">
        <v>2.0</v>
      </c>
      <c r="B20" s="1">
        <v>3.0</v>
      </c>
      <c r="C20" s="1">
        <v>8.0</v>
      </c>
      <c r="D20" s="1">
        <v>0.3</v>
      </c>
      <c r="F20" s="1" t="s">
        <v>95</v>
      </c>
    </row>
    <row r="21" ht="15.75" customHeight="1">
      <c r="A21" s="1">
        <v>3.0</v>
      </c>
      <c r="B21" s="1">
        <v>4.0</v>
      </c>
      <c r="C21" s="1">
        <v>3.4</v>
      </c>
      <c r="D21" s="1">
        <v>0.0</v>
      </c>
      <c r="F21" s="1" t="s">
        <v>95</v>
      </c>
    </row>
    <row r="22" ht="15.75" customHeight="1">
      <c r="A22" s="1">
        <v>4.0</v>
      </c>
      <c r="B22" s="1">
        <v>5.0</v>
      </c>
      <c r="C22" s="1">
        <v>2.3</v>
      </c>
      <c r="D22" s="1">
        <v>-0.7</v>
      </c>
      <c r="F22" s="1" t="s">
        <v>96</v>
      </c>
    </row>
    <row r="23" ht="15.75" customHeight="1">
      <c r="A23" s="1">
        <v>5.0</v>
      </c>
      <c r="B23" s="1">
        <v>6.0</v>
      </c>
      <c r="C23" s="1">
        <v>5.1</v>
      </c>
      <c r="D23" s="1">
        <v>-0.4</v>
      </c>
      <c r="F23" s="1" t="s">
        <v>97</v>
      </c>
    </row>
    <row r="24" ht="15.75" customHeight="1">
      <c r="A24" s="1">
        <v>6.0</v>
      </c>
      <c r="B24" s="1">
        <v>7.0</v>
      </c>
      <c r="C24" s="1">
        <v>4.3</v>
      </c>
      <c r="D24" s="1">
        <v>-0.2</v>
      </c>
      <c r="E24" s="1">
        <v>44.0</v>
      </c>
      <c r="F24" s="1" t="s">
        <v>98</v>
      </c>
    </row>
    <row r="25" ht="15.75" customHeight="1">
      <c r="A25" s="1">
        <v>7.0</v>
      </c>
      <c r="B25" s="1">
        <v>8.0</v>
      </c>
      <c r="C25" s="1">
        <v>8.3</v>
      </c>
      <c r="D25" s="1">
        <v>-0.01</v>
      </c>
      <c r="E25" s="1">
        <v>45.0</v>
      </c>
      <c r="F25" s="1" t="s">
        <v>99</v>
      </c>
    </row>
    <row r="26" ht="15.75" customHeight="1">
      <c r="A26" s="1">
        <v>8.0</v>
      </c>
      <c r="B26" s="1">
        <v>9.0</v>
      </c>
      <c r="C26" s="1">
        <v>3.1</v>
      </c>
      <c r="D26" s="1">
        <v>0.0</v>
      </c>
      <c r="E26" s="1">
        <v>46.0</v>
      </c>
      <c r="F26" s="1" t="s">
        <v>100</v>
      </c>
    </row>
    <row r="27" ht="15.75" customHeight="1">
      <c r="A27" s="1">
        <v>9.0</v>
      </c>
      <c r="B27" s="1">
        <v>10.0</v>
      </c>
      <c r="C27" s="1">
        <v>4.6</v>
      </c>
      <c r="D27" s="1">
        <v>0.0</v>
      </c>
      <c r="E27" s="1">
        <v>46.0</v>
      </c>
      <c r="F27" s="1" t="s">
        <v>101</v>
      </c>
    </row>
    <row r="28" ht="15.75" customHeight="1">
      <c r="A28" s="1">
        <v>10.0</v>
      </c>
      <c r="B28" s="1">
        <v>11.0</v>
      </c>
      <c r="C28" s="1">
        <v>4.1</v>
      </c>
      <c r="D28" s="1">
        <v>-0.4</v>
      </c>
      <c r="E28" s="1">
        <v>47.0</v>
      </c>
      <c r="F28" s="1" t="s">
        <v>102</v>
      </c>
    </row>
    <row r="29" ht="15.75" customHeight="1">
      <c r="A29" s="1">
        <v>11.0</v>
      </c>
      <c r="B29" s="1">
        <v>12.0</v>
      </c>
      <c r="C29" s="1">
        <v>8.4</v>
      </c>
      <c r="D29" s="1">
        <v>-0.5</v>
      </c>
      <c r="E29" s="1" t="s">
        <v>103</v>
      </c>
      <c r="F29" s="1" t="s">
        <v>104</v>
      </c>
    </row>
    <row r="30" ht="15.75" customHeight="1">
      <c r="A30" s="1">
        <v>12.0</v>
      </c>
      <c r="B30" s="1">
        <v>13.0</v>
      </c>
      <c r="C30" s="1">
        <v>12.7</v>
      </c>
      <c r="D30" s="1">
        <v>0.4</v>
      </c>
      <c r="E30" s="1">
        <v>50.0</v>
      </c>
      <c r="F30" s="1" t="s">
        <v>105</v>
      </c>
    </row>
    <row r="31" ht="15.75" customHeight="1">
      <c r="A31" s="1">
        <v>13.0</v>
      </c>
      <c r="B31" s="1">
        <v>14.0</v>
      </c>
      <c r="C31" s="1">
        <v>7.6</v>
      </c>
      <c r="D31" s="1">
        <v>0.2</v>
      </c>
      <c r="E31" s="1">
        <v>51.0</v>
      </c>
      <c r="F31" s="1" t="s">
        <v>106</v>
      </c>
    </row>
    <row r="32" ht="15.75" customHeight="1">
      <c r="A32" s="1">
        <v>14.0</v>
      </c>
      <c r="B32" s="1">
        <v>15.0</v>
      </c>
      <c r="C32" s="1">
        <v>3.1</v>
      </c>
      <c r="D32" s="1">
        <v>-0.4</v>
      </c>
      <c r="E32" s="1">
        <v>52.0</v>
      </c>
      <c r="F32" s="1" t="s">
        <v>107</v>
      </c>
    </row>
    <row r="33" ht="15.75" customHeight="1">
      <c r="A33" s="1">
        <v>15.0</v>
      </c>
      <c r="B33" s="1">
        <v>16.0</v>
      </c>
      <c r="C33" s="1">
        <v>3.2</v>
      </c>
      <c r="D33" s="1">
        <v>-1.0</v>
      </c>
      <c r="F33" s="1" t="s">
        <v>108</v>
      </c>
    </row>
    <row r="34" ht="15.75" customHeight="1">
      <c r="A34" s="1">
        <v>15.0</v>
      </c>
      <c r="B34" s="1">
        <v>17.0</v>
      </c>
      <c r="C34" s="1">
        <v>3.1</v>
      </c>
      <c r="D34" s="1">
        <v>-1.7</v>
      </c>
      <c r="F34" s="1" t="s">
        <v>109</v>
      </c>
    </row>
    <row r="35" ht="15.75" customHeight="1">
      <c r="A35" s="1">
        <v>17.0</v>
      </c>
      <c r="B35" s="1">
        <v>18.0</v>
      </c>
      <c r="C35" s="1">
        <v>5.4</v>
      </c>
      <c r="D35" s="1">
        <v>-0.7</v>
      </c>
      <c r="E35" s="1" t="s">
        <v>110</v>
      </c>
      <c r="F35" s="1" t="s">
        <v>111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5.75" customHeight="1">
      <c r="A1" s="1" t="s">
        <v>112</v>
      </c>
      <c r="B1" s="1" t="s">
        <v>113</v>
      </c>
    </row>
    <row r="2" ht="15.75" customHeight="1">
      <c r="F2" s="1" t="s">
        <v>4</v>
      </c>
      <c r="G2" s="1" t="s">
        <v>114</v>
      </c>
    </row>
    <row r="3" ht="15.75" customHeight="1">
      <c r="A3" s="1" t="s">
        <v>3</v>
      </c>
      <c r="B3" s="1">
        <v>68.21589</v>
      </c>
      <c r="C3" s="1">
        <v>134.98936</v>
      </c>
      <c r="G3" s="1" t="s">
        <v>115</v>
      </c>
    </row>
    <row r="4" ht="15.75" customHeight="1">
      <c r="A4" s="1" t="s">
        <v>116</v>
      </c>
      <c r="B4" s="1">
        <v>68.21572</v>
      </c>
      <c r="C4" s="1">
        <v>134.99187</v>
      </c>
      <c r="G4" s="1" t="s">
        <v>117</v>
      </c>
    </row>
    <row r="5" ht="15.75" customHeight="1">
      <c r="G5" s="1" t="s">
        <v>118</v>
      </c>
    </row>
    <row r="6" ht="15.75" customHeight="1">
      <c r="G6" s="1" t="s">
        <v>119</v>
      </c>
    </row>
    <row r="7" ht="15.75" customHeight="1"/>
    <row r="8" ht="15.75" customHeight="1"/>
    <row r="9" ht="15.75" customHeight="1">
      <c r="A9" s="1" t="s">
        <v>26</v>
      </c>
      <c r="B9" s="1" t="s">
        <v>27</v>
      </c>
      <c r="C9" s="1" t="s">
        <v>28</v>
      </c>
      <c r="D9" s="1" t="s">
        <v>3</v>
      </c>
      <c r="F9" s="1" t="s">
        <v>29</v>
      </c>
    </row>
    <row r="10" ht="15.75" customHeight="1">
      <c r="A10" s="1" t="s">
        <v>30</v>
      </c>
      <c r="B10" s="1">
        <v>19.5</v>
      </c>
      <c r="C10" s="1">
        <v>11.26</v>
      </c>
      <c r="D10" s="1">
        <v>68.21589</v>
      </c>
      <c r="E10" s="1">
        <v>134.98936</v>
      </c>
    </row>
    <row r="11" ht="15.75" customHeight="1">
      <c r="A11" s="1" t="s">
        <v>32</v>
      </c>
      <c r="B11" s="1">
        <v>31.0</v>
      </c>
      <c r="C11" s="1">
        <v>10.2</v>
      </c>
      <c r="D11" s="1">
        <v>68.21589</v>
      </c>
      <c r="E11" s="1">
        <v>134.98936</v>
      </c>
    </row>
    <row r="12" ht="15.75" customHeight="1"/>
    <row r="13" ht="15.75" customHeight="1">
      <c r="A13" s="1" t="s">
        <v>120</v>
      </c>
    </row>
    <row r="14" ht="15.75" customHeight="1">
      <c r="A14" s="1" t="s">
        <v>121</v>
      </c>
    </row>
    <row r="15" ht="15.75" customHeight="1">
      <c r="A15" s="1" t="s">
        <v>122</v>
      </c>
      <c r="B15" s="1" t="s">
        <v>11</v>
      </c>
      <c r="C15" s="1" t="s">
        <v>123</v>
      </c>
      <c r="D15" s="1" t="s">
        <v>4</v>
      </c>
    </row>
    <row r="16" ht="15.75" customHeight="1">
      <c r="A16" s="1" t="s">
        <v>124</v>
      </c>
      <c r="B16" s="1">
        <v>0.2</v>
      </c>
      <c r="C16" s="1">
        <v>0.6</v>
      </c>
      <c r="D16" s="1" t="s">
        <v>125</v>
      </c>
    </row>
    <row r="17" ht="15.75" customHeight="1">
      <c r="A17" s="1" t="s">
        <v>126</v>
      </c>
      <c r="B17" s="1" t="s">
        <v>127</v>
      </c>
      <c r="C17" s="1" t="s">
        <v>128</v>
      </c>
      <c r="D17" s="1" t="s">
        <v>129</v>
      </c>
    </row>
    <row r="18" ht="15.75" customHeight="1">
      <c r="A18" s="1" t="s">
        <v>130</v>
      </c>
      <c r="B18" s="1" t="s">
        <v>131</v>
      </c>
      <c r="C18" s="1" t="s">
        <v>132</v>
      </c>
      <c r="D18" s="1" t="s">
        <v>133</v>
      </c>
    </row>
    <row r="19" ht="15.75" customHeight="1">
      <c r="A19" s="1" t="s">
        <v>134</v>
      </c>
      <c r="B19" s="1">
        <v>68.21566</v>
      </c>
      <c r="C19" s="1">
        <v>134.99032</v>
      </c>
    </row>
    <row r="20" ht="15.75" customHeight="1">
      <c r="A20" s="1" t="s">
        <v>135</v>
      </c>
      <c r="B20" s="1">
        <v>68.215803</v>
      </c>
      <c r="C20" s="1">
        <v>134.989625</v>
      </c>
    </row>
    <row r="21" ht="15.75" customHeight="1">
      <c r="A21" s="1" t="s">
        <v>136</v>
      </c>
    </row>
    <row r="22" ht="15.75" customHeight="1"/>
    <row r="23" ht="15.75" customHeight="1">
      <c r="A23" s="1" t="s">
        <v>137</v>
      </c>
      <c r="C23" s="1" t="s">
        <v>138</v>
      </c>
    </row>
    <row r="24" ht="15.75" customHeight="1">
      <c r="A24" s="1" t="s">
        <v>139</v>
      </c>
      <c r="B24" s="4">
        <v>68.215811</v>
      </c>
      <c r="C24" s="1">
        <v>134.989427</v>
      </c>
      <c r="D24" s="1" t="s">
        <v>37</v>
      </c>
      <c r="E24" s="1">
        <v>68.21603</v>
      </c>
      <c r="F24" s="1">
        <v>134.9899351</v>
      </c>
      <c r="G24" s="1"/>
    </row>
    <row r="25" ht="15.75" customHeight="1">
      <c r="A25" s="1" t="s">
        <v>90</v>
      </c>
      <c r="B25" s="1" t="s">
        <v>91</v>
      </c>
      <c r="C25" s="1" t="s">
        <v>140</v>
      </c>
      <c r="D25" s="1" t="s">
        <v>141</v>
      </c>
      <c r="E25" s="1" t="s">
        <v>142</v>
      </c>
      <c r="F25" s="1" t="s">
        <v>143</v>
      </c>
      <c r="G25" s="1" t="s">
        <v>4</v>
      </c>
    </row>
    <row r="26" ht="15.75" customHeight="1">
      <c r="A26" s="1">
        <v>1.0</v>
      </c>
      <c r="B26" s="1">
        <v>2.0</v>
      </c>
      <c r="C26" s="1">
        <v>23.9</v>
      </c>
      <c r="D26" s="1">
        <v>1.9</v>
      </c>
      <c r="F26" s="1">
        <v>1425.0</v>
      </c>
      <c r="G26" s="1" t="s">
        <v>144</v>
      </c>
    </row>
    <row r="27" ht="15.75" customHeight="1">
      <c r="A27" s="1">
        <v>2.0</v>
      </c>
      <c r="B27" s="1">
        <v>3.0</v>
      </c>
      <c r="C27" s="1">
        <v>10.4</v>
      </c>
      <c r="D27" s="1">
        <v>1.8</v>
      </c>
      <c r="E27" s="1" t="s">
        <v>145</v>
      </c>
      <c r="F27" s="1">
        <v>1426.0</v>
      </c>
      <c r="G27" s="1" t="s">
        <v>146</v>
      </c>
    </row>
    <row r="28" ht="15.75" customHeight="1">
      <c r="A28" s="1">
        <v>3.0</v>
      </c>
      <c r="B28" s="1">
        <v>4.0</v>
      </c>
      <c r="C28" s="1">
        <v>6.0</v>
      </c>
      <c r="D28" s="1">
        <v>1.0</v>
      </c>
      <c r="G28" s="1" t="s">
        <v>147</v>
      </c>
    </row>
    <row r="29" ht="15.75" customHeight="1">
      <c r="A29" s="1">
        <v>4.0</v>
      </c>
      <c r="B29" s="1">
        <v>5.0</v>
      </c>
      <c r="C29" s="1">
        <v>5.2</v>
      </c>
      <c r="D29" s="1">
        <v>0.2</v>
      </c>
      <c r="E29" s="2">
        <v>43573.0</v>
      </c>
      <c r="F29" s="1" t="s">
        <v>148</v>
      </c>
      <c r="G29" s="1" t="s">
        <v>149</v>
      </c>
    </row>
    <row r="30" ht="15.75" customHeight="1">
      <c r="A30" s="1">
        <v>6.0</v>
      </c>
      <c r="B30" s="1">
        <v>5.0</v>
      </c>
      <c r="C30" s="1">
        <v>8.4</v>
      </c>
      <c r="D30" s="1">
        <v>-0.4</v>
      </c>
      <c r="E30" s="1" t="s">
        <v>150</v>
      </c>
      <c r="F30" s="1" t="s">
        <v>151</v>
      </c>
      <c r="G30" s="1" t="s">
        <v>152</v>
      </c>
    </row>
    <row r="31" ht="15.75" customHeight="1"/>
    <row r="32" ht="15.75" customHeight="1">
      <c r="A32" s="1" t="s">
        <v>153</v>
      </c>
    </row>
    <row r="33" ht="15.75" customHeight="1">
      <c r="A33" s="1" t="s">
        <v>142</v>
      </c>
      <c r="B33" s="1" t="s">
        <v>154</v>
      </c>
      <c r="C33" s="1" t="s">
        <v>155</v>
      </c>
      <c r="D33" s="1" t="s">
        <v>156</v>
      </c>
      <c r="E33" s="1" t="s">
        <v>155</v>
      </c>
      <c r="F33" s="1" t="s">
        <v>157</v>
      </c>
      <c r="G33" s="1" t="s">
        <v>158</v>
      </c>
      <c r="H33" s="1" t="s">
        <v>159</v>
      </c>
      <c r="I33" s="1" t="s">
        <v>160</v>
      </c>
      <c r="J33" s="1" t="s">
        <v>161</v>
      </c>
      <c r="K33" s="1" t="s">
        <v>162</v>
      </c>
      <c r="L33" s="1" t="s">
        <v>163</v>
      </c>
      <c r="M33" s="1" t="s">
        <v>164</v>
      </c>
    </row>
    <row r="34" ht="15.75" customHeight="1">
      <c r="A34" s="1">
        <v>1.0</v>
      </c>
      <c r="B34" s="1">
        <v>15.5</v>
      </c>
      <c r="C34" s="1" t="s">
        <v>165</v>
      </c>
      <c r="D34" s="1">
        <v>16.0</v>
      </c>
      <c r="E34" s="1" t="s">
        <v>165</v>
      </c>
      <c r="F34" s="1">
        <v>1.8</v>
      </c>
      <c r="G34" s="1" t="s">
        <v>166</v>
      </c>
      <c r="H34" s="1">
        <v>2.0</v>
      </c>
      <c r="I34" s="1">
        <v>4.0</v>
      </c>
      <c r="J34" s="1">
        <v>3.0</v>
      </c>
      <c r="K34" s="1" t="s">
        <v>167</v>
      </c>
      <c r="L34" s="1">
        <f>180+25</f>
        <v>205</v>
      </c>
      <c r="M34" s="1">
        <v>0.0</v>
      </c>
    </row>
    <row r="35" ht="15.75" customHeight="1">
      <c r="A35" s="1">
        <f t="shared" ref="A35:A53" si="1">A34+1</f>
        <v>2</v>
      </c>
      <c r="B35" s="1">
        <v>15.0</v>
      </c>
      <c r="C35" s="1" t="s">
        <v>168</v>
      </c>
      <c r="D35" s="1">
        <v>16.0</v>
      </c>
      <c r="E35" s="1" t="s">
        <v>165</v>
      </c>
      <c r="F35" s="1">
        <v>4.4</v>
      </c>
      <c r="G35" s="1" t="s">
        <v>159</v>
      </c>
      <c r="H35" s="1">
        <v>1.0</v>
      </c>
      <c r="I35" s="1">
        <v>4.0</v>
      </c>
      <c r="J35" s="1">
        <v>3.0</v>
      </c>
      <c r="K35" s="1" t="s">
        <v>169</v>
      </c>
      <c r="L35" s="1">
        <f>26</f>
        <v>26</v>
      </c>
      <c r="M35" s="1" t="s">
        <v>170</v>
      </c>
    </row>
    <row r="36" ht="15.75" customHeight="1">
      <c r="A36" s="1">
        <f t="shared" si="1"/>
        <v>3</v>
      </c>
      <c r="B36" s="1">
        <v>14.0</v>
      </c>
      <c r="C36" s="1" t="s">
        <v>165</v>
      </c>
      <c r="D36" s="1">
        <v>17.0</v>
      </c>
      <c r="E36" s="1" t="s">
        <v>171</v>
      </c>
      <c r="F36" s="1">
        <v>6.3</v>
      </c>
      <c r="G36" s="1" t="s">
        <v>159</v>
      </c>
      <c r="H36" s="1">
        <v>1.0</v>
      </c>
      <c r="I36" s="1">
        <v>4.0</v>
      </c>
      <c r="J36" s="1">
        <v>4.0</v>
      </c>
      <c r="K36" s="1" t="s">
        <v>172</v>
      </c>
      <c r="L36" s="1">
        <f>360-81</f>
        <v>279</v>
      </c>
      <c r="M36" s="1" t="s">
        <v>173</v>
      </c>
    </row>
    <row r="37" ht="15.75" customHeight="1">
      <c r="A37" s="1">
        <f t="shared" si="1"/>
        <v>4</v>
      </c>
      <c r="B37" s="1">
        <v>11.5</v>
      </c>
      <c r="C37" s="1" t="s">
        <v>165</v>
      </c>
      <c r="D37" s="1">
        <v>19.5</v>
      </c>
      <c r="E37" s="1" t="s">
        <v>165</v>
      </c>
      <c r="F37" s="1">
        <v>6.0</v>
      </c>
      <c r="G37" s="1" t="s">
        <v>166</v>
      </c>
      <c r="H37" s="1">
        <v>1.0</v>
      </c>
      <c r="I37" s="1">
        <v>4.0</v>
      </c>
      <c r="J37" s="1">
        <v>3.0</v>
      </c>
      <c r="K37" s="1" t="s">
        <v>174</v>
      </c>
      <c r="L37" s="1">
        <f>49</f>
        <v>49</v>
      </c>
      <c r="M37" s="1" t="s">
        <v>170</v>
      </c>
    </row>
    <row r="38" ht="15.75" customHeight="1">
      <c r="A38" s="1">
        <f t="shared" si="1"/>
        <v>5</v>
      </c>
      <c r="B38" s="1">
        <v>9.5</v>
      </c>
      <c r="C38" s="1" t="s">
        <v>165</v>
      </c>
      <c r="D38" s="1">
        <v>14.0</v>
      </c>
      <c r="E38" s="1" t="s">
        <v>171</v>
      </c>
      <c r="F38" s="1">
        <v>3.8</v>
      </c>
      <c r="G38" s="1" t="s">
        <v>159</v>
      </c>
      <c r="H38" s="1">
        <v>1.0</v>
      </c>
      <c r="I38" s="1">
        <v>4.0</v>
      </c>
      <c r="J38" s="1">
        <v>4.0</v>
      </c>
      <c r="K38" s="1" t="s">
        <v>175</v>
      </c>
      <c r="L38" s="1">
        <f>180+45</f>
        <v>225</v>
      </c>
      <c r="M38" s="1">
        <v>0.0</v>
      </c>
    </row>
    <row r="39" ht="15.75" customHeight="1">
      <c r="A39" s="1">
        <f t="shared" si="1"/>
        <v>6</v>
      </c>
      <c r="B39" s="1">
        <v>14.5</v>
      </c>
      <c r="C39" s="1" t="s">
        <v>165</v>
      </c>
      <c r="D39" s="1">
        <v>18.0</v>
      </c>
      <c r="E39" s="1" t="s">
        <v>171</v>
      </c>
      <c r="F39" s="1">
        <v>2.8</v>
      </c>
      <c r="G39" s="1" t="s">
        <v>166</v>
      </c>
      <c r="H39" s="1">
        <v>1.0</v>
      </c>
      <c r="I39" s="1">
        <v>4.0</v>
      </c>
      <c r="J39" s="1">
        <v>3.0</v>
      </c>
      <c r="K39" s="1" t="s">
        <v>176</v>
      </c>
      <c r="L39" s="1">
        <f>180+48</f>
        <v>228</v>
      </c>
      <c r="M39" s="1">
        <v>0.0</v>
      </c>
    </row>
    <row r="40" ht="15.75" customHeight="1">
      <c r="A40" s="1">
        <f t="shared" si="1"/>
        <v>7</v>
      </c>
      <c r="B40" s="1">
        <v>16.5</v>
      </c>
      <c r="C40" s="1" t="s">
        <v>165</v>
      </c>
      <c r="D40" s="1">
        <v>16.5</v>
      </c>
      <c r="E40" s="1" t="s">
        <v>165</v>
      </c>
      <c r="F40" s="1">
        <v>1.36</v>
      </c>
      <c r="H40" s="1">
        <v>2.0</v>
      </c>
      <c r="I40" s="1">
        <v>4.0</v>
      </c>
      <c r="J40" s="1">
        <v>4.0</v>
      </c>
      <c r="K40" s="1" t="s">
        <v>177</v>
      </c>
      <c r="L40" s="1">
        <f>180+80</f>
        <v>260</v>
      </c>
      <c r="M40" s="1">
        <v>0.0</v>
      </c>
    </row>
    <row r="41" ht="15.75" customHeight="1">
      <c r="A41" s="1">
        <f t="shared" si="1"/>
        <v>8</v>
      </c>
      <c r="B41" s="1">
        <v>6.0</v>
      </c>
      <c r="C41" s="1" t="s">
        <v>178</v>
      </c>
      <c r="D41" s="1">
        <v>14.0</v>
      </c>
      <c r="E41" s="1" t="s">
        <v>171</v>
      </c>
      <c r="F41" s="1">
        <v>5.1</v>
      </c>
      <c r="G41" s="1" t="s">
        <v>166</v>
      </c>
      <c r="H41" s="1">
        <v>1.0</v>
      </c>
      <c r="I41" s="1">
        <v>4.0</v>
      </c>
      <c r="J41" s="1">
        <v>3.0</v>
      </c>
      <c r="K41" s="1" t="s">
        <v>179</v>
      </c>
      <c r="L41" s="1">
        <f>180+50</f>
        <v>230</v>
      </c>
      <c r="M41" s="1" t="s">
        <v>180</v>
      </c>
    </row>
    <row r="42" ht="15.75" customHeight="1">
      <c r="A42" s="1">
        <f t="shared" si="1"/>
        <v>9</v>
      </c>
      <c r="B42" s="1">
        <v>7.0</v>
      </c>
      <c r="C42" s="1" t="s">
        <v>178</v>
      </c>
      <c r="D42" s="1">
        <v>14.0</v>
      </c>
      <c r="E42" s="1" t="s">
        <v>171</v>
      </c>
      <c r="F42" s="1">
        <v>0.2</v>
      </c>
      <c r="G42" s="1" t="s">
        <v>159</v>
      </c>
      <c r="H42" s="1">
        <v>1.0</v>
      </c>
      <c r="I42" s="1">
        <v>4.0</v>
      </c>
      <c r="J42" s="1">
        <v>4.0</v>
      </c>
      <c r="K42" s="1" t="s">
        <v>181</v>
      </c>
      <c r="L42" s="1">
        <f>180+60</f>
        <v>240</v>
      </c>
      <c r="M42" s="1" t="s">
        <v>180</v>
      </c>
    </row>
    <row r="43" ht="15.75" customHeight="1">
      <c r="A43" s="1">
        <f t="shared" si="1"/>
        <v>10</v>
      </c>
      <c r="B43" s="1">
        <v>14.5</v>
      </c>
      <c r="C43" s="1" t="s">
        <v>165</v>
      </c>
      <c r="D43" s="3">
        <v>13.5</v>
      </c>
      <c r="E43" s="1" t="s">
        <v>165</v>
      </c>
      <c r="F43" s="1">
        <v>1.87</v>
      </c>
      <c r="G43" s="1" t="s">
        <v>166</v>
      </c>
      <c r="H43" s="1">
        <v>1.0</v>
      </c>
      <c r="I43" s="1">
        <v>4.0</v>
      </c>
      <c r="J43" s="1">
        <v>4.0</v>
      </c>
      <c r="K43" s="1" t="s">
        <v>182</v>
      </c>
      <c r="L43" s="1">
        <f>180+67</f>
        <v>247</v>
      </c>
      <c r="M43" s="1" t="s">
        <v>183</v>
      </c>
    </row>
    <row r="44" ht="15.75" customHeight="1">
      <c r="A44" s="1">
        <f t="shared" si="1"/>
        <v>11</v>
      </c>
      <c r="B44" s="1">
        <v>5.0</v>
      </c>
      <c r="C44" s="1" t="s">
        <v>178</v>
      </c>
      <c r="D44" s="1">
        <v>13.0</v>
      </c>
      <c r="E44" s="1" t="s">
        <v>171</v>
      </c>
      <c r="F44" s="1">
        <v>4.8</v>
      </c>
      <c r="G44" s="1" t="s">
        <v>166</v>
      </c>
      <c r="H44" s="1">
        <v>1.0</v>
      </c>
      <c r="I44" s="1">
        <v>4.0</v>
      </c>
      <c r="J44" s="1">
        <v>4.0</v>
      </c>
      <c r="K44" s="1" t="s">
        <v>184</v>
      </c>
      <c r="L44" s="1">
        <f>180+78</f>
        <v>258</v>
      </c>
      <c r="M44" s="1" t="s">
        <v>185</v>
      </c>
    </row>
    <row r="45" ht="15.75" customHeight="1">
      <c r="A45" s="1">
        <f t="shared" si="1"/>
        <v>12</v>
      </c>
      <c r="B45" s="1">
        <v>6.5</v>
      </c>
      <c r="C45" s="1" t="s">
        <v>165</v>
      </c>
      <c r="D45" s="1">
        <v>14.0</v>
      </c>
      <c r="E45" s="1" t="s">
        <v>171</v>
      </c>
      <c r="F45" s="1">
        <v>3.2</v>
      </c>
      <c r="G45" s="1" t="s">
        <v>166</v>
      </c>
      <c r="H45" s="1">
        <v>1.0</v>
      </c>
      <c r="I45" s="1">
        <v>3.0</v>
      </c>
      <c r="J45" s="1">
        <v>2.0</v>
      </c>
      <c r="K45" s="1" t="s">
        <v>186</v>
      </c>
      <c r="L45" s="1">
        <f>180+58</f>
        <v>238</v>
      </c>
      <c r="M45" s="1">
        <v>0.0</v>
      </c>
    </row>
    <row r="46" ht="15.75" customHeight="1">
      <c r="A46" s="1">
        <f t="shared" si="1"/>
        <v>13</v>
      </c>
      <c r="B46" s="1">
        <v>14.0</v>
      </c>
      <c r="C46" s="1" t="s">
        <v>187</v>
      </c>
      <c r="D46" s="1">
        <v>22.0</v>
      </c>
      <c r="E46" s="1" t="s">
        <v>165</v>
      </c>
      <c r="F46" s="1">
        <v>8.0</v>
      </c>
      <c r="G46" s="1" t="s">
        <v>159</v>
      </c>
      <c r="H46" s="1">
        <v>1.0</v>
      </c>
      <c r="I46" s="1">
        <v>4.0</v>
      </c>
      <c r="J46" s="1">
        <v>3.0</v>
      </c>
      <c r="K46" s="1" t="s">
        <v>188</v>
      </c>
      <c r="L46" s="1">
        <f>180+65</f>
        <v>245</v>
      </c>
      <c r="M46" s="1">
        <v>0.0</v>
      </c>
    </row>
    <row r="47" ht="15.75" customHeight="1">
      <c r="A47" s="1">
        <f t="shared" si="1"/>
        <v>14</v>
      </c>
      <c r="B47" s="1">
        <v>21.0</v>
      </c>
      <c r="C47" s="1" t="s">
        <v>165</v>
      </c>
      <c r="D47" s="1">
        <v>43.0</v>
      </c>
      <c r="E47" s="1" t="s">
        <v>171</v>
      </c>
      <c r="F47" s="1">
        <v>10.2</v>
      </c>
      <c r="G47" s="1" t="s">
        <v>159</v>
      </c>
      <c r="H47" s="1">
        <v>1.0</v>
      </c>
      <c r="I47" s="1">
        <v>4.0</v>
      </c>
      <c r="J47" s="1">
        <v>4.0</v>
      </c>
      <c r="K47" s="1" t="s">
        <v>186</v>
      </c>
      <c r="L47" s="1">
        <f>180+58</f>
        <v>238</v>
      </c>
      <c r="M47" s="1" t="s">
        <v>180</v>
      </c>
    </row>
    <row r="48" ht="15.75" customHeight="1">
      <c r="A48" s="1">
        <f t="shared" si="1"/>
        <v>15</v>
      </c>
      <c r="B48" s="1">
        <v>9.0</v>
      </c>
      <c r="C48" s="1" t="s">
        <v>165</v>
      </c>
      <c r="D48" s="1">
        <v>16.5</v>
      </c>
      <c r="E48" s="1" t="s">
        <v>165</v>
      </c>
      <c r="F48" s="1">
        <v>2.4</v>
      </c>
      <c r="G48" s="1" t="s">
        <v>159</v>
      </c>
      <c r="H48" s="1">
        <v>1.0</v>
      </c>
      <c r="I48" s="1">
        <v>4.0</v>
      </c>
      <c r="J48" s="1">
        <v>4.0</v>
      </c>
      <c r="K48" s="1" t="s">
        <v>189</v>
      </c>
      <c r="L48" s="1">
        <f>55</f>
        <v>55</v>
      </c>
      <c r="M48" s="1">
        <v>0.0</v>
      </c>
    </row>
    <row r="49" ht="15.75" customHeight="1">
      <c r="A49" s="1">
        <f t="shared" si="1"/>
        <v>16</v>
      </c>
      <c r="B49" s="1">
        <v>47.0</v>
      </c>
      <c r="C49" s="1" t="s">
        <v>165</v>
      </c>
      <c r="D49" s="1">
        <v>19.0</v>
      </c>
      <c r="E49" s="1" t="s">
        <v>165</v>
      </c>
      <c r="F49" s="1">
        <v>4.7</v>
      </c>
      <c r="G49" s="1" t="s">
        <v>166</v>
      </c>
      <c r="H49" s="1">
        <v>1.0</v>
      </c>
      <c r="I49" s="1">
        <v>4.0</v>
      </c>
      <c r="J49" s="1">
        <v>4.0</v>
      </c>
      <c r="K49" s="1" t="s">
        <v>190</v>
      </c>
      <c r="L49" s="1">
        <f>60</f>
        <v>60</v>
      </c>
      <c r="M49" s="1">
        <v>0.0</v>
      </c>
    </row>
    <row r="50" ht="15.75" customHeight="1">
      <c r="A50" s="1">
        <f t="shared" si="1"/>
        <v>17</v>
      </c>
      <c r="B50" s="1">
        <v>10.0</v>
      </c>
      <c r="C50" s="1" t="s">
        <v>165</v>
      </c>
      <c r="D50" s="1">
        <v>8.0</v>
      </c>
      <c r="E50" s="1" t="s">
        <v>165</v>
      </c>
      <c r="F50" s="1">
        <v>2.0</v>
      </c>
      <c r="G50" s="1" t="s">
        <v>166</v>
      </c>
      <c r="H50" s="1">
        <v>1.0</v>
      </c>
      <c r="I50" s="1">
        <v>4.0</v>
      </c>
      <c r="J50" s="1">
        <v>3.0</v>
      </c>
      <c r="K50" s="1" t="s">
        <v>191</v>
      </c>
      <c r="L50" s="1">
        <f>53</f>
        <v>53</v>
      </c>
      <c r="M50" s="1">
        <v>0.0</v>
      </c>
    </row>
    <row r="51" ht="15.75" customHeight="1">
      <c r="A51" s="1">
        <f t="shared" si="1"/>
        <v>18</v>
      </c>
      <c r="B51" s="1">
        <v>11.0</v>
      </c>
      <c r="C51" s="1" t="s">
        <v>165</v>
      </c>
      <c r="D51" s="1">
        <v>35.0</v>
      </c>
      <c r="E51" s="1" t="s">
        <v>171</v>
      </c>
      <c r="F51" s="1">
        <v>11.1</v>
      </c>
      <c r="G51" s="1" t="s">
        <v>159</v>
      </c>
      <c r="H51" s="1">
        <v>1.0</v>
      </c>
      <c r="I51" s="1">
        <v>4.0</v>
      </c>
      <c r="J51" s="1">
        <v>4.0</v>
      </c>
      <c r="K51" s="1" t="s">
        <v>192</v>
      </c>
      <c r="L51" s="1">
        <f>51</f>
        <v>51</v>
      </c>
      <c r="M51" s="1" t="s">
        <v>193</v>
      </c>
    </row>
    <row r="52" ht="15.75" customHeight="1">
      <c r="A52" s="1">
        <f t="shared" si="1"/>
        <v>19</v>
      </c>
      <c r="B52" s="1">
        <v>14.0</v>
      </c>
      <c r="C52" s="1" t="s">
        <v>165</v>
      </c>
      <c r="D52" s="1">
        <v>25.0</v>
      </c>
      <c r="E52" s="1" t="s">
        <v>165</v>
      </c>
      <c r="F52" s="1">
        <v>6.5</v>
      </c>
      <c r="G52" s="1" t="s">
        <v>166</v>
      </c>
      <c r="H52" s="1">
        <v>2.0</v>
      </c>
      <c r="I52" s="1">
        <v>4.0</v>
      </c>
      <c r="J52" s="1">
        <v>3.0</v>
      </c>
      <c r="K52" s="1" t="s">
        <v>194</v>
      </c>
      <c r="L52" s="1">
        <f>180+64</f>
        <v>244</v>
      </c>
      <c r="M52" s="1" t="s">
        <v>195</v>
      </c>
    </row>
    <row r="53" ht="15.75" customHeight="1">
      <c r="A53" s="1">
        <f t="shared" si="1"/>
        <v>20</v>
      </c>
      <c r="B53" s="1">
        <v>14.0</v>
      </c>
      <c r="C53" s="1" t="s">
        <v>165</v>
      </c>
      <c r="D53" s="1">
        <v>26.0</v>
      </c>
      <c r="E53" s="1" t="s">
        <v>171</v>
      </c>
      <c r="F53" s="1">
        <v>7.8</v>
      </c>
      <c r="G53" s="1" t="s">
        <v>159</v>
      </c>
      <c r="H53" s="1">
        <v>1.0</v>
      </c>
      <c r="I53" s="1">
        <v>4.0</v>
      </c>
      <c r="J53" s="1">
        <v>4.0</v>
      </c>
      <c r="K53" s="1" t="s">
        <v>188</v>
      </c>
      <c r="L53" s="1">
        <f>180+65</f>
        <v>245</v>
      </c>
      <c r="M53" s="1" t="s">
        <v>196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197</v>
      </c>
    </row>
    <row r="2" ht="15.75" customHeight="1">
      <c r="E2" s="1" t="s">
        <v>47</v>
      </c>
      <c r="F2" s="1" t="s">
        <v>198</v>
      </c>
    </row>
    <row r="3" ht="15.75" customHeight="1">
      <c r="A3" s="1" t="s">
        <v>3</v>
      </c>
      <c r="B3" s="1">
        <v>68.26714</v>
      </c>
      <c r="C3" s="1">
        <v>134.96205</v>
      </c>
      <c r="E3" s="1" t="s">
        <v>4</v>
      </c>
      <c r="F3" s="1" t="s">
        <v>199</v>
      </c>
    </row>
    <row r="4" ht="15.75" customHeight="1">
      <c r="A4" s="1" t="s">
        <v>200</v>
      </c>
      <c r="B4" s="1">
        <v>68.26646</v>
      </c>
      <c r="C4" s="1">
        <v>134.96028</v>
      </c>
      <c r="F4" s="1" t="s">
        <v>201</v>
      </c>
    </row>
    <row r="5" ht="15.75" customHeight="1">
      <c r="F5" s="1" t="s">
        <v>202</v>
      </c>
    </row>
    <row r="6" ht="15.75" customHeight="1">
      <c r="F6" s="1" t="s">
        <v>203</v>
      </c>
    </row>
    <row r="7" ht="15.75" customHeight="1">
      <c r="A7" s="1" t="s">
        <v>26</v>
      </c>
      <c r="B7" s="1" t="s">
        <v>27</v>
      </c>
      <c r="C7" s="1" t="s">
        <v>28</v>
      </c>
      <c r="D7" s="1" t="s">
        <v>3</v>
      </c>
      <c r="F7" s="1" t="s">
        <v>29</v>
      </c>
    </row>
    <row r="8" ht="15.75" customHeight="1">
      <c r="A8" s="1" t="s">
        <v>30</v>
      </c>
      <c r="B8" s="1">
        <v>46.0</v>
      </c>
      <c r="C8" s="1">
        <v>15.0</v>
      </c>
      <c r="D8" s="1">
        <v>68.26664</v>
      </c>
      <c r="E8" s="1">
        <v>134.96112</v>
      </c>
      <c r="F8" s="1" t="s">
        <v>204</v>
      </c>
    </row>
    <row r="9" ht="15.75" customHeight="1">
      <c r="A9" s="1" t="s">
        <v>32</v>
      </c>
      <c r="B9" s="1">
        <v>31.0</v>
      </c>
      <c r="C9" s="1">
        <v>7.1</v>
      </c>
      <c r="D9" s="1">
        <v>68.26663</v>
      </c>
      <c r="E9" s="1">
        <v>134.96028</v>
      </c>
      <c r="F9" s="1" t="s">
        <v>205</v>
      </c>
    </row>
    <row r="10" ht="15.75" customHeight="1">
      <c r="A10" s="1" t="s">
        <v>64</v>
      </c>
      <c r="B10" s="1">
        <v>39.0</v>
      </c>
      <c r="C10" s="1">
        <v>15.0</v>
      </c>
      <c r="D10" s="1">
        <v>68.26646</v>
      </c>
      <c r="E10" s="1">
        <v>134.96028</v>
      </c>
      <c r="F10" s="1" t="s">
        <v>206</v>
      </c>
    </row>
    <row r="11" ht="15.75" customHeight="1"/>
    <row r="12" ht="15.75" customHeight="1">
      <c r="A12" s="1" t="s">
        <v>207</v>
      </c>
    </row>
    <row r="13" ht="15.75" customHeight="1">
      <c r="A13" s="1" t="s">
        <v>12</v>
      </c>
    </row>
    <row r="14" ht="15.75" customHeight="1">
      <c r="A14" s="1">
        <v>6.0</v>
      </c>
    </row>
    <row r="15" ht="15.75" customHeight="1">
      <c r="H15" s="1" t="s">
        <v>208</v>
      </c>
    </row>
    <row r="16" ht="15.75" customHeight="1">
      <c r="A16" s="1" t="s">
        <v>209</v>
      </c>
      <c r="H16" s="1" t="s">
        <v>210</v>
      </c>
      <c r="I16" s="1" t="s">
        <v>211</v>
      </c>
      <c r="J16" s="1" t="s">
        <v>3</v>
      </c>
      <c r="L16" s="1" t="s">
        <v>29</v>
      </c>
    </row>
    <row r="17" ht="15.75" customHeight="1">
      <c r="A17" s="1" t="s">
        <v>57</v>
      </c>
      <c r="B17" s="1" t="s">
        <v>212</v>
      </c>
      <c r="C17" s="1" t="s">
        <v>162</v>
      </c>
      <c r="D17" s="1" t="s">
        <v>163</v>
      </c>
      <c r="E17" s="1" t="s">
        <v>29</v>
      </c>
      <c r="H17" s="1" t="s">
        <v>71</v>
      </c>
      <c r="J17" s="1">
        <v>68.2671</v>
      </c>
      <c r="K17" s="1">
        <v>134.96202</v>
      </c>
      <c r="L17" s="1" t="s">
        <v>213</v>
      </c>
    </row>
    <row r="18" ht="15.75" customHeight="1">
      <c r="A18" s="1">
        <v>15.0</v>
      </c>
      <c r="B18" s="1">
        <v>17.8</v>
      </c>
      <c r="C18" s="1" t="s">
        <v>214</v>
      </c>
      <c r="D18" s="1">
        <f>180-70</f>
        <v>110</v>
      </c>
      <c r="H18" s="1" t="s">
        <v>74</v>
      </c>
      <c r="J18" s="1">
        <v>68.2671</v>
      </c>
      <c r="K18" s="1">
        <v>134.96202</v>
      </c>
      <c r="L18" s="1" t="s">
        <v>215</v>
      </c>
    </row>
    <row r="19" ht="15.75" customHeight="1">
      <c r="A19" s="1">
        <v>32.0</v>
      </c>
      <c r="B19" s="1">
        <v>4.6</v>
      </c>
      <c r="C19" s="1" t="s">
        <v>216</v>
      </c>
      <c r="D19" s="1">
        <f>180-60</f>
        <v>120</v>
      </c>
      <c r="H19" s="1" t="s">
        <v>77</v>
      </c>
      <c r="J19" s="1">
        <v>68.2669</v>
      </c>
      <c r="K19" s="1">
        <v>134.96181</v>
      </c>
      <c r="L19" s="1" t="s">
        <v>217</v>
      </c>
    </row>
    <row r="20" ht="15.75" customHeight="1">
      <c r="A20" s="1">
        <v>21.0</v>
      </c>
      <c r="B20" s="1">
        <v>6.0</v>
      </c>
      <c r="C20" s="1" t="s">
        <v>218</v>
      </c>
      <c r="D20" s="1">
        <f>180-30</f>
        <v>150</v>
      </c>
      <c r="E20" s="1" t="s">
        <v>219</v>
      </c>
      <c r="H20" s="1" t="s">
        <v>79</v>
      </c>
      <c r="I20" s="1">
        <v>24.0</v>
      </c>
      <c r="J20" s="1">
        <v>68.26661</v>
      </c>
      <c r="K20" s="1">
        <v>134.96181</v>
      </c>
    </row>
    <row r="21" ht="15.75" customHeight="1">
      <c r="A21" s="1">
        <v>23.0</v>
      </c>
      <c r="B21" s="1">
        <v>4.7</v>
      </c>
      <c r="C21" s="1" t="s">
        <v>220</v>
      </c>
      <c r="D21" s="1">
        <f>180+68</f>
        <v>248</v>
      </c>
      <c r="H21" s="1" t="s">
        <v>82</v>
      </c>
      <c r="I21" s="1">
        <v>28.0</v>
      </c>
      <c r="J21" s="1">
        <v>68.26645</v>
      </c>
      <c r="K21" s="1">
        <v>134.96181</v>
      </c>
    </row>
    <row r="22" ht="15.75" customHeight="1">
      <c r="A22" s="1">
        <v>21.0</v>
      </c>
      <c r="B22" s="1">
        <v>3.4</v>
      </c>
      <c r="C22" s="1" t="s">
        <v>221</v>
      </c>
      <c r="D22" s="1">
        <f>180</f>
        <v>180</v>
      </c>
      <c r="H22" s="1" t="s">
        <v>222</v>
      </c>
      <c r="I22" s="1">
        <v>32.0</v>
      </c>
    </row>
    <row r="23" ht="15.75" customHeight="1">
      <c r="A23" s="1">
        <v>12.0</v>
      </c>
      <c r="B23" s="1">
        <v>2.2</v>
      </c>
      <c r="C23" s="1" t="s">
        <v>223</v>
      </c>
      <c r="D23" s="1">
        <f t="shared" ref="D23:D24" si="1">180-85</f>
        <v>95</v>
      </c>
      <c r="H23" s="1" t="s">
        <v>224</v>
      </c>
      <c r="I23" s="1">
        <v>40.0</v>
      </c>
      <c r="J23" s="1">
        <v>68.26661</v>
      </c>
      <c r="K23" s="1">
        <v>134.96181</v>
      </c>
      <c r="L23" s="1" t="s">
        <v>225</v>
      </c>
    </row>
    <row r="24" ht="15.75" customHeight="1">
      <c r="A24" s="1">
        <v>19.0</v>
      </c>
      <c r="B24" s="1">
        <v>2.4</v>
      </c>
      <c r="C24" s="1" t="s">
        <v>223</v>
      </c>
      <c r="D24" s="1">
        <f t="shared" si="1"/>
        <v>95</v>
      </c>
    </row>
    <row r="25" ht="15.75" customHeight="1">
      <c r="A25" s="1">
        <v>20.0</v>
      </c>
      <c r="B25" s="1">
        <v>15.0</v>
      </c>
      <c r="C25" s="1" t="s">
        <v>221</v>
      </c>
      <c r="D25" s="1">
        <v>90.0</v>
      </c>
      <c r="E25" s="1" t="s">
        <v>219</v>
      </c>
    </row>
    <row r="26" ht="15.75" customHeight="1">
      <c r="A26" s="1">
        <v>19.0</v>
      </c>
      <c r="B26" s="1">
        <v>11.3</v>
      </c>
      <c r="C26" s="1" t="s">
        <v>226</v>
      </c>
      <c r="D26" s="1">
        <f>360-85</f>
        <v>275</v>
      </c>
    </row>
    <row r="27" ht="15.75" customHeight="1">
      <c r="A27" s="1">
        <v>26.0</v>
      </c>
      <c r="B27" s="1">
        <v>3.7</v>
      </c>
      <c r="C27" s="1" t="s">
        <v>177</v>
      </c>
      <c r="D27" s="1">
        <f>180+80</f>
        <v>260</v>
      </c>
    </row>
    <row r="28" ht="15.75" customHeight="1"/>
    <row r="29" ht="15.75" customHeight="1">
      <c r="A29" s="1" t="s">
        <v>227</v>
      </c>
    </row>
    <row r="30" ht="15.75" customHeight="1">
      <c r="A30" s="1" t="s">
        <v>3</v>
      </c>
      <c r="B30" s="1">
        <v>68.266661</v>
      </c>
      <c r="C30" s="1">
        <v>134.960948</v>
      </c>
      <c r="D30" s="1"/>
      <c r="E30" s="1"/>
    </row>
    <row r="31" ht="15.75" customHeight="1">
      <c r="A31" s="1" t="s">
        <v>57</v>
      </c>
      <c r="B31" s="1" t="s">
        <v>212</v>
      </c>
      <c r="C31" s="1" t="s">
        <v>162</v>
      </c>
      <c r="D31" s="1" t="s">
        <v>163</v>
      </c>
      <c r="E31" s="1" t="s">
        <v>164</v>
      </c>
      <c r="F31" s="1" t="s">
        <v>29</v>
      </c>
    </row>
    <row r="32" ht="15.75" customHeight="1">
      <c r="A32" s="1">
        <v>46.0</v>
      </c>
      <c r="B32" s="1">
        <v>15.0</v>
      </c>
      <c r="C32" s="1" t="s">
        <v>228</v>
      </c>
      <c r="D32" s="1">
        <f>180+40</f>
        <v>220</v>
      </c>
      <c r="E32" s="1">
        <v>0.0</v>
      </c>
      <c r="F32" s="1" t="s">
        <v>30</v>
      </c>
    </row>
    <row r="33" ht="15.75" customHeight="1">
      <c r="A33" s="1">
        <v>15.0</v>
      </c>
      <c r="B33" s="1">
        <v>4.8</v>
      </c>
      <c r="C33" s="1" t="s">
        <v>181</v>
      </c>
      <c r="D33" s="1">
        <f>180+60</f>
        <v>240</v>
      </c>
      <c r="E33" s="1" t="s">
        <v>229</v>
      </c>
    </row>
    <row r="34" ht="15.75" customHeight="1">
      <c r="A34" s="1">
        <v>10.0</v>
      </c>
      <c r="B34" s="1">
        <v>1.34</v>
      </c>
      <c r="C34" s="1" t="s">
        <v>179</v>
      </c>
      <c r="D34" s="1">
        <f>180+50</f>
        <v>230</v>
      </c>
      <c r="E34" s="1">
        <v>0.0</v>
      </c>
    </row>
    <row r="35" ht="15.75" customHeight="1">
      <c r="A35" s="1">
        <v>31.0</v>
      </c>
      <c r="B35" s="1">
        <v>7.6</v>
      </c>
      <c r="C35" s="1" t="s">
        <v>177</v>
      </c>
      <c r="D35" s="1">
        <f>180+80</f>
        <v>260</v>
      </c>
      <c r="E35" s="1">
        <v>0.0</v>
      </c>
    </row>
    <row r="36" ht="15.75" customHeight="1">
      <c r="A36" s="1">
        <v>27.0</v>
      </c>
      <c r="B36" s="1">
        <v>2.8</v>
      </c>
      <c r="C36" s="1" t="s">
        <v>230</v>
      </c>
      <c r="D36" s="1">
        <f>275</f>
        <v>275</v>
      </c>
      <c r="E36" s="1">
        <v>0.0</v>
      </c>
    </row>
    <row r="37" ht="15.75" customHeight="1">
      <c r="A37" s="1">
        <v>12.0</v>
      </c>
      <c r="B37" s="1">
        <v>2.6</v>
      </c>
      <c r="C37" s="1" t="s">
        <v>231</v>
      </c>
      <c r="D37" s="1">
        <f>180+85</f>
        <v>265</v>
      </c>
      <c r="E37" s="1">
        <v>0.0</v>
      </c>
    </row>
    <row r="38" ht="15.75" customHeight="1">
      <c r="A38" s="1">
        <v>19.0</v>
      </c>
      <c r="B38" s="1">
        <v>3.3</v>
      </c>
      <c r="C38" s="1" t="s">
        <v>232</v>
      </c>
      <c r="D38" s="1">
        <f>35</f>
        <v>35</v>
      </c>
      <c r="E38" s="1">
        <v>0.0</v>
      </c>
    </row>
    <row r="39" ht="15.75" customHeight="1">
      <c r="A39" s="1">
        <v>17.0</v>
      </c>
      <c r="B39" s="1">
        <v>3.0</v>
      </c>
      <c r="C39" s="1" t="s">
        <v>233</v>
      </c>
      <c r="D39" s="1">
        <f>180+44</f>
        <v>224</v>
      </c>
      <c r="E39" s="1" t="s">
        <v>180</v>
      </c>
    </row>
    <row r="40" ht="15.75" customHeight="1">
      <c r="A40" s="1">
        <v>16.0</v>
      </c>
      <c r="B40" s="1">
        <v>1.7</v>
      </c>
      <c r="C40" s="1" t="s">
        <v>234</v>
      </c>
      <c r="D40" s="1">
        <f>180+57</f>
        <v>237</v>
      </c>
      <c r="E40" s="1" t="s">
        <v>180</v>
      </c>
    </row>
    <row r="41" ht="15.75" customHeight="1">
      <c r="A41" s="1">
        <v>10.0</v>
      </c>
      <c r="B41" s="1">
        <v>6.6</v>
      </c>
      <c r="C41" s="1" t="s">
        <v>190</v>
      </c>
      <c r="D41" s="1">
        <f>60</f>
        <v>60</v>
      </c>
      <c r="E41" s="1">
        <v>0.0</v>
      </c>
    </row>
    <row r="42" ht="15.75" customHeight="1">
      <c r="A42" s="1">
        <v>10.0</v>
      </c>
      <c r="B42" s="1">
        <v>2.6</v>
      </c>
      <c r="C42" s="1" t="s">
        <v>181</v>
      </c>
      <c r="D42" s="1">
        <f>180+60</f>
        <v>240</v>
      </c>
      <c r="E42" s="1">
        <v>0.0</v>
      </c>
    </row>
    <row r="43" ht="15.75" customHeight="1">
      <c r="A43" s="1">
        <v>22.0</v>
      </c>
      <c r="B43" s="1">
        <v>5.0</v>
      </c>
      <c r="C43" s="1" t="s">
        <v>235</v>
      </c>
      <c r="D43" s="1">
        <f>65</f>
        <v>65</v>
      </c>
      <c r="E43" s="1">
        <v>0.0</v>
      </c>
      <c r="F43" s="1" t="s">
        <v>236</v>
      </c>
    </row>
    <row r="44" ht="15.75" customHeight="1">
      <c r="A44" s="1">
        <v>13.0</v>
      </c>
      <c r="B44" s="1">
        <v>4.6</v>
      </c>
      <c r="C44" s="1" t="s">
        <v>237</v>
      </c>
      <c r="D44" s="1">
        <f>180+54</f>
        <v>234</v>
      </c>
      <c r="E44" s="1" t="s">
        <v>173</v>
      </c>
      <c r="F44" s="1" t="s">
        <v>219</v>
      </c>
    </row>
    <row r="45" ht="15.75" customHeight="1"/>
    <row r="46" ht="15.75" customHeight="1">
      <c r="A46" s="1" t="s">
        <v>238</v>
      </c>
    </row>
    <row r="47" ht="15.75" customHeight="1">
      <c r="A47" s="1" t="s">
        <v>239</v>
      </c>
      <c r="B47" s="1"/>
      <c r="C47" s="1"/>
      <c r="D47" s="1"/>
    </row>
    <row r="48" ht="15.75" customHeight="1">
      <c r="B48" s="1">
        <v>68.266176</v>
      </c>
      <c r="C48" s="1">
        <v>134.960613</v>
      </c>
      <c r="D48" s="1" t="s">
        <v>240</v>
      </c>
    </row>
    <row r="49" ht="15.75" customHeight="1">
      <c r="B49" s="1">
        <v>68.266414</v>
      </c>
      <c r="C49" s="1">
        <v>134.960696</v>
      </c>
      <c r="D49" s="1" t="s">
        <v>241</v>
      </c>
    </row>
    <row r="50" ht="15.75" customHeight="1">
      <c r="B50" s="1">
        <v>68.266614</v>
      </c>
      <c r="C50" s="1">
        <v>134.900349</v>
      </c>
      <c r="D50" s="1" t="s">
        <v>242</v>
      </c>
    </row>
    <row r="51" ht="15.75" customHeight="1">
      <c r="B51" s="1">
        <v>68.267057</v>
      </c>
      <c r="C51" s="1">
        <v>134.960399</v>
      </c>
      <c r="D51" s="1" t="s">
        <v>243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244</v>
      </c>
      <c r="B1" s="1" t="s">
        <v>113</v>
      </c>
    </row>
    <row r="2" ht="15.75" customHeight="1">
      <c r="E2" s="1" t="s">
        <v>4</v>
      </c>
      <c r="F2" s="1" t="s">
        <v>245</v>
      </c>
    </row>
    <row r="3" ht="15.75" customHeight="1">
      <c r="A3" s="1" t="s">
        <v>3</v>
      </c>
      <c r="B3" s="1">
        <v>68.251209</v>
      </c>
      <c r="C3" s="1">
        <v>135.019593</v>
      </c>
      <c r="F3" s="1" t="s">
        <v>246</v>
      </c>
    </row>
    <row r="4" ht="15.75" customHeight="1"/>
    <row r="5" ht="15.75" customHeight="1">
      <c r="C5" s="1" t="s">
        <v>3</v>
      </c>
      <c r="E5" s="1" t="s">
        <v>247</v>
      </c>
    </row>
    <row r="6" ht="15.75" customHeight="1">
      <c r="B6" s="1" t="s">
        <v>248</v>
      </c>
      <c r="C6" s="1">
        <v>68.251209</v>
      </c>
      <c r="D6" s="1">
        <v>135.019593</v>
      </c>
      <c r="E6" s="1">
        <v>27.0</v>
      </c>
      <c r="F6" s="1" t="s">
        <v>249</v>
      </c>
    </row>
    <row r="7" ht="15.75" customHeight="1">
      <c r="B7" s="1" t="s">
        <v>250</v>
      </c>
      <c r="C7" s="1">
        <v>68.251361</v>
      </c>
      <c r="D7" s="1">
        <v>135.020199</v>
      </c>
      <c r="E7" s="1">
        <v>40.0</v>
      </c>
      <c r="F7" s="1" t="s">
        <v>251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252</v>
      </c>
      <c r="B1" s="1" t="s">
        <v>113</v>
      </c>
    </row>
    <row r="2" ht="15.75" customHeight="1">
      <c r="E2" s="1" t="s">
        <v>253</v>
      </c>
      <c r="F2" s="1" t="s">
        <v>254</v>
      </c>
    </row>
    <row r="3" ht="15.75" customHeight="1">
      <c r="A3" s="1" t="s">
        <v>3</v>
      </c>
      <c r="B3" s="1">
        <v>68.44845</v>
      </c>
      <c r="C3" s="1">
        <v>135.47633</v>
      </c>
      <c r="E3" s="1" t="s">
        <v>4</v>
      </c>
      <c r="F3" s="1" t="s">
        <v>255</v>
      </c>
    </row>
    <row r="4" ht="15.75" customHeight="1">
      <c r="F4" s="1" t="s">
        <v>256</v>
      </c>
    </row>
    <row r="5" ht="15.75" customHeight="1"/>
    <row r="6" ht="15.75" customHeight="1">
      <c r="A6" s="1" t="s">
        <v>26</v>
      </c>
      <c r="B6" s="1" t="s">
        <v>27</v>
      </c>
      <c r="C6" s="1" t="s">
        <v>28</v>
      </c>
      <c r="D6" s="1" t="s">
        <v>3</v>
      </c>
      <c r="F6" s="1" t="s">
        <v>29</v>
      </c>
      <c r="H6" s="1" t="s">
        <v>68</v>
      </c>
      <c r="I6" s="1" t="s">
        <v>257</v>
      </c>
      <c r="J6" s="1" t="s">
        <v>3</v>
      </c>
      <c r="L6" s="1" t="s">
        <v>29</v>
      </c>
    </row>
    <row r="7" ht="15.75" customHeight="1">
      <c r="A7" s="1" t="s">
        <v>30</v>
      </c>
      <c r="B7" s="1">
        <v>23.0</v>
      </c>
      <c r="C7" s="1">
        <v>7.0</v>
      </c>
      <c r="D7" s="1">
        <v>68.44845</v>
      </c>
      <c r="E7" s="1">
        <v>135.47633</v>
      </c>
      <c r="H7" s="1" t="s">
        <v>258</v>
      </c>
      <c r="I7" s="1">
        <v>31.0</v>
      </c>
      <c r="J7" s="1">
        <v>68.448421</v>
      </c>
      <c r="K7" s="1">
        <v>135.476452</v>
      </c>
      <c r="L7" s="1" t="s">
        <v>259</v>
      </c>
    </row>
    <row r="8" ht="15.75" customHeight="1">
      <c r="H8" s="1" t="s">
        <v>260</v>
      </c>
      <c r="I8" s="1">
        <v>49.0</v>
      </c>
      <c r="J8" s="1">
        <v>68.448421</v>
      </c>
      <c r="K8" s="1">
        <v>135.476452</v>
      </c>
      <c r="L8" s="1" t="s">
        <v>261</v>
      </c>
    </row>
    <row r="9" ht="15.75" customHeight="1">
      <c r="H9" s="1" t="s">
        <v>262</v>
      </c>
      <c r="J9" s="1">
        <v>68.448372</v>
      </c>
      <c r="K9" s="1">
        <v>135.475214</v>
      </c>
      <c r="L9" s="1" t="s">
        <v>263</v>
      </c>
    </row>
    <row r="10" ht="15.75" customHeight="1">
      <c r="H10" s="1" t="s">
        <v>264</v>
      </c>
      <c r="J10" s="1">
        <v>68.448372</v>
      </c>
      <c r="K10" s="1">
        <v>135.475214</v>
      </c>
      <c r="L10" s="1" t="s">
        <v>263</v>
      </c>
    </row>
    <row r="11" ht="15.75" customHeight="1">
      <c r="H11" s="1" t="s">
        <v>77</v>
      </c>
      <c r="I11" s="1" t="s">
        <v>265</v>
      </c>
      <c r="J11" s="1">
        <v>68.448372</v>
      </c>
      <c r="K11" s="1">
        <v>135.475214</v>
      </c>
      <c r="L11" s="1" t="s">
        <v>266</v>
      </c>
    </row>
    <row r="12" ht="15.75" customHeight="1">
      <c r="A12" s="1" t="s">
        <v>2</v>
      </c>
      <c r="B12" s="1" t="s">
        <v>3</v>
      </c>
      <c r="D12" s="1" t="s">
        <v>29</v>
      </c>
      <c r="H12" s="1" t="s">
        <v>267</v>
      </c>
      <c r="I12" s="1" t="s">
        <v>268</v>
      </c>
      <c r="J12" s="1">
        <v>68.448336</v>
      </c>
      <c r="K12" s="1">
        <v>135.474885</v>
      </c>
      <c r="L12" s="1" t="s">
        <v>269</v>
      </c>
    </row>
    <row r="13" ht="15.75" customHeight="1">
      <c r="A13" s="1" t="s">
        <v>270</v>
      </c>
      <c r="B13" s="1">
        <v>68.4489</v>
      </c>
      <c r="C13" s="1">
        <v>135.47635</v>
      </c>
      <c r="H13" s="1" t="s">
        <v>271</v>
      </c>
      <c r="I13" s="1" t="s">
        <v>268</v>
      </c>
      <c r="J13" s="1">
        <v>68.448554</v>
      </c>
      <c r="K13" s="1">
        <v>135.475033</v>
      </c>
      <c r="L13" s="1" t="s">
        <v>272</v>
      </c>
    </row>
    <row r="14" ht="15.75" customHeight="1">
      <c r="A14" s="1">
        <v>90.0</v>
      </c>
      <c r="D14" s="1" t="s">
        <v>273</v>
      </c>
    </row>
    <row r="15" ht="15.75" customHeight="1">
      <c r="B15" s="1">
        <v>68.448472</v>
      </c>
      <c r="C15" s="1">
        <v>135.477352</v>
      </c>
      <c r="D15" s="1" t="s">
        <v>274</v>
      </c>
    </row>
    <row r="16" ht="15.75" customHeight="1">
      <c r="B16" s="1">
        <v>68.448446</v>
      </c>
      <c r="C16" s="1">
        <v>135.47637</v>
      </c>
      <c r="D16" s="1" t="s">
        <v>275</v>
      </c>
    </row>
    <row r="17" ht="15.75" customHeight="1">
      <c r="B17" s="1">
        <v>68.448433</v>
      </c>
      <c r="C17" s="1">
        <v>135.476199</v>
      </c>
      <c r="D17" s="1" t="s">
        <v>276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