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1985" windowHeight="7995" firstSheet="1" activeTab="5"/>
  </bookViews>
  <sheets>
    <sheet name="ARIS" sheetId="1" r:id="rId1"/>
    <sheet name="ARIS_Files" sheetId="4" r:id="rId2"/>
    <sheet name="EK80" sheetId="2" r:id="rId3"/>
    <sheet name="PS" sheetId="3" r:id="rId4"/>
    <sheet name="TimeStat" sheetId="7" r:id="rId5"/>
    <sheet name="PS_Files" sheetId="5" r:id="rId6"/>
  </sheets>
  <calcPr calcId="144525"/>
</workbook>
</file>

<file path=xl/calcChain.xml><?xml version="1.0" encoding="utf-8"?>
<calcChain xmlns="http://schemas.openxmlformats.org/spreadsheetml/2006/main">
  <c r="P9" i="5" l="1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8" i="5"/>
  <c r="P5" i="5"/>
  <c r="P6" i="5"/>
  <c r="P4" i="5"/>
  <c r="J5" i="5"/>
  <c r="J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4" i="5"/>
  <c r="M31" i="5"/>
  <c r="Q4" i="5"/>
  <c r="H5" i="5"/>
  <c r="H6" i="5"/>
  <c r="H8" i="5"/>
  <c r="H9" i="5"/>
  <c r="H10" i="5"/>
  <c r="H11" i="5"/>
  <c r="I11" i="5" s="1"/>
  <c r="Q11" i="5" s="1"/>
  <c r="H12" i="5"/>
  <c r="H13" i="5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H26" i="5"/>
  <c r="H27" i="5"/>
  <c r="I27" i="5" s="1"/>
  <c r="H28" i="5"/>
  <c r="H29" i="5"/>
  <c r="H30" i="5"/>
  <c r="H31" i="5"/>
  <c r="H32" i="5"/>
  <c r="H33" i="5"/>
  <c r="H34" i="5"/>
  <c r="H35" i="5"/>
  <c r="I35" i="5" s="1"/>
  <c r="G5" i="5"/>
  <c r="I5" i="5" s="1"/>
  <c r="Q5" i="5" s="1"/>
  <c r="G6" i="5"/>
  <c r="G8" i="5"/>
  <c r="G9" i="5"/>
  <c r="I9" i="5" s="1"/>
  <c r="Q9" i="5" s="1"/>
  <c r="G10" i="5"/>
  <c r="I10" i="5" s="1"/>
  <c r="Q10" i="5" s="1"/>
  <c r="G11" i="5"/>
  <c r="G12" i="5"/>
  <c r="G13" i="5"/>
  <c r="I13" i="5" s="1"/>
  <c r="Q13" i="5" s="1"/>
  <c r="G14" i="5"/>
  <c r="I14" i="5" s="1"/>
  <c r="Q14" i="5" s="1"/>
  <c r="G15" i="5"/>
  <c r="G16" i="5"/>
  <c r="G17" i="5"/>
  <c r="I17" i="5" s="1"/>
  <c r="G18" i="5"/>
  <c r="I18" i="5" s="1"/>
  <c r="G19" i="5"/>
  <c r="G20" i="5"/>
  <c r="G21" i="5"/>
  <c r="I21" i="5" s="1"/>
  <c r="G22" i="5"/>
  <c r="I22" i="5" s="1"/>
  <c r="G23" i="5"/>
  <c r="G24" i="5"/>
  <c r="G25" i="5"/>
  <c r="I25" i="5" s="1"/>
  <c r="G26" i="5"/>
  <c r="I26" i="5" s="1"/>
  <c r="G27" i="5"/>
  <c r="G28" i="5"/>
  <c r="G29" i="5"/>
  <c r="I29" i="5" s="1"/>
  <c r="G30" i="5"/>
  <c r="I30" i="5" s="1"/>
  <c r="G31" i="5"/>
  <c r="G32" i="5"/>
  <c r="G33" i="5"/>
  <c r="I33" i="5" s="1"/>
  <c r="G34" i="5"/>
  <c r="I34" i="5" s="1"/>
  <c r="G35" i="5"/>
  <c r="I4" i="5"/>
  <c r="H4" i="5"/>
  <c r="G4" i="5"/>
  <c r="O9" i="5"/>
  <c r="O10" i="5"/>
  <c r="O12" i="5"/>
  <c r="O8" i="5"/>
  <c r="O4" i="5"/>
  <c r="M6" i="5"/>
  <c r="O6" i="5" s="1"/>
  <c r="M5" i="5"/>
  <c r="O5" i="5" s="1"/>
  <c r="M8" i="5"/>
  <c r="M9" i="5"/>
  <c r="M10" i="5"/>
  <c r="M11" i="5"/>
  <c r="O11" i="5" s="1"/>
  <c r="M12" i="5"/>
  <c r="M13" i="5"/>
  <c r="O13" i="5" s="1"/>
  <c r="M14" i="5"/>
  <c r="O14" i="5" s="1"/>
  <c r="M15" i="5"/>
  <c r="O15" i="5" s="1"/>
  <c r="M16" i="5"/>
  <c r="O16" i="5" s="1"/>
  <c r="M17" i="5"/>
  <c r="O17" i="5" s="1"/>
  <c r="M18" i="5"/>
  <c r="O18" i="5" s="1"/>
  <c r="M19" i="5"/>
  <c r="O19" i="5" s="1"/>
  <c r="M20" i="5"/>
  <c r="O20" i="5" s="1"/>
  <c r="M21" i="5"/>
  <c r="O21" i="5" s="1"/>
  <c r="M22" i="5"/>
  <c r="O22" i="5" s="1"/>
  <c r="M23" i="5"/>
  <c r="O23" i="5" s="1"/>
  <c r="M24" i="5"/>
  <c r="O24" i="5" s="1"/>
  <c r="M25" i="5"/>
  <c r="O25" i="5" s="1"/>
  <c r="M26" i="5"/>
  <c r="O26" i="5" s="1"/>
  <c r="M27" i="5"/>
  <c r="O27" i="5" s="1"/>
  <c r="M28" i="5"/>
  <c r="O28" i="5" s="1"/>
  <c r="M29" i="5"/>
  <c r="O29" i="5" s="1"/>
  <c r="M30" i="5"/>
  <c r="O30" i="5" s="1"/>
  <c r="O31" i="5"/>
  <c r="M32" i="5"/>
  <c r="O32" i="5" s="1"/>
  <c r="M33" i="5"/>
  <c r="O33" i="5" s="1"/>
  <c r="M34" i="5"/>
  <c r="O34" i="5" s="1"/>
  <c r="M35" i="5"/>
  <c r="O35" i="5" s="1"/>
  <c r="M4" i="5"/>
  <c r="F35" i="5"/>
  <c r="E35" i="5"/>
  <c r="C35" i="5"/>
  <c r="F34" i="5"/>
  <c r="E34" i="5"/>
  <c r="C34" i="5"/>
  <c r="C19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5"/>
  <c r="F6" i="5"/>
  <c r="F4" i="5"/>
  <c r="C16" i="5"/>
  <c r="C17" i="5"/>
  <c r="C18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E5" i="5"/>
  <c r="E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4" i="5"/>
  <c r="C5" i="5"/>
  <c r="C6" i="5"/>
  <c r="C8" i="5"/>
  <c r="C9" i="5"/>
  <c r="C10" i="5"/>
  <c r="C11" i="5"/>
  <c r="C12" i="5"/>
  <c r="C13" i="5"/>
  <c r="C14" i="5"/>
  <c r="C15" i="5"/>
  <c r="C4" i="5"/>
  <c r="I32" i="5" l="1"/>
  <c r="Q32" i="5" s="1"/>
  <c r="I24" i="5"/>
  <c r="Q24" i="5" s="1"/>
  <c r="I16" i="5"/>
  <c r="Q16" i="5" s="1"/>
  <c r="I8" i="5"/>
  <c r="Q8" i="5" s="1"/>
  <c r="I31" i="5"/>
  <c r="Q31" i="5" s="1"/>
  <c r="I23" i="5"/>
  <c r="I15" i="5"/>
  <c r="Q15" i="5" s="1"/>
  <c r="I6" i="5"/>
  <c r="Q6" i="5" s="1"/>
  <c r="I28" i="5"/>
  <c r="Q28" i="5" s="1"/>
  <c r="I20" i="5"/>
  <c r="Q20" i="5" s="1"/>
  <c r="I12" i="5"/>
  <c r="Q12" i="5" s="1"/>
  <c r="Q35" i="5"/>
  <c r="Q34" i="5"/>
  <c r="Q33" i="5"/>
  <c r="Q30" i="5"/>
  <c r="Q29" i="5"/>
  <c r="Q27" i="5"/>
  <c r="Q26" i="5"/>
  <c r="Q25" i="5"/>
  <c r="Q23" i="5"/>
  <c r="Q22" i="5"/>
  <c r="Q21" i="5"/>
  <c r="Q19" i="5"/>
  <c r="Q18" i="5"/>
  <c r="Q17" i="5"/>
  <c r="D34" i="4"/>
  <c r="D33" i="4"/>
  <c r="R34" i="7"/>
  <c r="M34" i="7"/>
  <c r="H34" i="7"/>
  <c r="T31" i="7"/>
  <c r="U31" i="7" s="1"/>
  <c r="S31" i="7"/>
  <c r="Y32" i="7" s="1"/>
  <c r="Y31" i="7"/>
  <c r="O30" i="7"/>
  <c r="Q30" i="7" s="1"/>
  <c r="J30" i="7"/>
  <c r="L30" i="7" s="1"/>
  <c r="J31" i="7"/>
  <c r="L31" i="7" s="1"/>
  <c r="J32" i="7"/>
  <c r="K32" i="7" s="1"/>
  <c r="O31" i="7"/>
  <c r="Q31" i="7" s="1"/>
  <c r="O32" i="7"/>
  <c r="P32" i="7" s="1"/>
  <c r="K30" i="7"/>
  <c r="M30" i="7" s="1"/>
  <c r="E30" i="7"/>
  <c r="G30" i="7" s="1"/>
  <c r="E31" i="7"/>
  <c r="G31" i="7" s="1"/>
  <c r="E32" i="7"/>
  <c r="G32" i="7" s="1"/>
  <c r="Y29" i="7"/>
  <c r="E29" i="7"/>
  <c r="G29" i="7" s="1"/>
  <c r="O28" i="7"/>
  <c r="Q28" i="7" s="1"/>
  <c r="D27" i="4"/>
  <c r="D26" i="4"/>
  <c r="D25" i="4"/>
  <c r="AC2" i="7"/>
  <c r="AB2" i="7"/>
  <c r="AB3" i="7"/>
  <c r="Q3" i="7"/>
  <c r="Q4" i="7"/>
  <c r="Q8" i="7"/>
  <c r="Q9" i="7"/>
  <c r="Q11" i="7"/>
  <c r="Q12" i="7"/>
  <c r="Q16" i="7"/>
  <c r="Q17" i="7"/>
  <c r="Q19" i="7"/>
  <c r="Q20" i="7"/>
  <c r="Q24" i="7"/>
  <c r="Q25" i="7"/>
  <c r="Q27" i="7"/>
  <c r="P3" i="7"/>
  <c r="R3" i="7" s="1"/>
  <c r="P8" i="7"/>
  <c r="R8" i="7" s="1"/>
  <c r="P11" i="7"/>
  <c r="R11" i="7" s="1"/>
  <c r="P16" i="7"/>
  <c r="R16" i="7" s="1"/>
  <c r="P19" i="7"/>
  <c r="R19" i="7" s="1"/>
  <c r="P24" i="7"/>
  <c r="R24" i="7" s="1"/>
  <c r="P27" i="7"/>
  <c r="R27" i="7" s="1"/>
  <c r="R2" i="7"/>
  <c r="Q2" i="7"/>
  <c r="P2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" i="7"/>
  <c r="G3" i="7"/>
  <c r="G4" i="7"/>
  <c r="G5" i="7"/>
  <c r="H5" i="7" s="1"/>
  <c r="G6" i="7"/>
  <c r="H6" i="7" s="1"/>
  <c r="G7" i="7"/>
  <c r="H7" i="7" s="1"/>
  <c r="G8" i="7"/>
  <c r="G9" i="7"/>
  <c r="G10" i="7"/>
  <c r="H10" i="7" s="1"/>
  <c r="G11" i="7"/>
  <c r="G12" i="7"/>
  <c r="G13" i="7"/>
  <c r="H13" i="7" s="1"/>
  <c r="G14" i="7"/>
  <c r="H14" i="7" s="1"/>
  <c r="G15" i="7"/>
  <c r="H15" i="7" s="1"/>
  <c r="G16" i="7"/>
  <c r="G17" i="7"/>
  <c r="G18" i="7"/>
  <c r="H18" i="7" s="1"/>
  <c r="G19" i="7"/>
  <c r="G20" i="7"/>
  <c r="G21" i="7"/>
  <c r="H21" i="7" s="1"/>
  <c r="G22" i="7"/>
  <c r="H22" i="7" s="1"/>
  <c r="G23" i="7"/>
  <c r="H23" i="7" s="1"/>
  <c r="G24" i="7"/>
  <c r="G25" i="7"/>
  <c r="G26" i="7"/>
  <c r="H26" i="7" s="1"/>
  <c r="G27" i="7"/>
  <c r="G28" i="7"/>
  <c r="G2" i="7"/>
  <c r="H2" i="7" s="1"/>
  <c r="H3" i="7"/>
  <c r="H4" i="7"/>
  <c r="H8" i="7"/>
  <c r="H9" i="7"/>
  <c r="H11" i="7"/>
  <c r="H12" i="7"/>
  <c r="H16" i="7"/>
  <c r="H17" i="7"/>
  <c r="H19" i="7"/>
  <c r="H20" i="7"/>
  <c r="H24" i="7"/>
  <c r="H25" i="7"/>
  <c r="H27" i="7"/>
  <c r="H28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12" i="7"/>
  <c r="O26" i="7"/>
  <c r="Q26" i="7" s="1"/>
  <c r="O27" i="7"/>
  <c r="J27" i="7"/>
  <c r="J28" i="7"/>
  <c r="J26" i="7"/>
  <c r="E26" i="7"/>
  <c r="E27" i="7"/>
  <c r="E28" i="7"/>
  <c r="C26" i="7"/>
  <c r="O3" i="7"/>
  <c r="O4" i="7"/>
  <c r="P4" i="7" s="1"/>
  <c r="R4" i="7" s="1"/>
  <c r="O5" i="7"/>
  <c r="Q5" i="7" s="1"/>
  <c r="O6" i="7"/>
  <c r="Q6" i="7" s="1"/>
  <c r="O7" i="7"/>
  <c r="P7" i="7" s="1"/>
  <c r="O8" i="7"/>
  <c r="O9" i="7"/>
  <c r="P9" i="7" s="1"/>
  <c r="R9" i="7" s="1"/>
  <c r="O10" i="7"/>
  <c r="Q10" i="7" s="1"/>
  <c r="O11" i="7"/>
  <c r="O12" i="7"/>
  <c r="P12" i="7" s="1"/>
  <c r="R12" i="7" s="1"/>
  <c r="O13" i="7"/>
  <c r="Q13" i="7" s="1"/>
  <c r="O14" i="7"/>
  <c r="Q14" i="7" s="1"/>
  <c r="O15" i="7"/>
  <c r="Q15" i="7" s="1"/>
  <c r="O16" i="7"/>
  <c r="O17" i="7"/>
  <c r="P17" i="7" s="1"/>
  <c r="R17" i="7" s="1"/>
  <c r="O18" i="7"/>
  <c r="Q18" i="7" s="1"/>
  <c r="O19" i="7"/>
  <c r="O20" i="7"/>
  <c r="P20" i="7" s="1"/>
  <c r="R20" i="7" s="1"/>
  <c r="O21" i="7"/>
  <c r="Q21" i="7" s="1"/>
  <c r="O22" i="7"/>
  <c r="Q22" i="7" s="1"/>
  <c r="O23" i="7"/>
  <c r="Q23" i="7" s="1"/>
  <c r="O24" i="7"/>
  <c r="O25" i="7"/>
  <c r="P25" i="7" s="1"/>
  <c r="R25" i="7" s="1"/>
  <c r="O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" i="7"/>
  <c r="T28" i="7"/>
  <c r="V28" i="7" s="1"/>
  <c r="S27" i="7"/>
  <c r="T27" i="7" s="1"/>
  <c r="U27" i="7" s="1"/>
  <c r="S26" i="7"/>
  <c r="Y27" i="7" s="1"/>
  <c r="S25" i="7"/>
  <c r="T25" i="7" s="1"/>
  <c r="V25" i="7" s="1"/>
  <c r="AC3" i="7"/>
  <c r="T30" i="7"/>
  <c r="U30" i="7" s="1"/>
  <c r="U32" i="7"/>
  <c r="S24" i="7"/>
  <c r="T24" i="7" s="1"/>
  <c r="V24" i="7" s="1"/>
  <c r="S4" i="7"/>
  <c r="Y5" i="7" s="1"/>
  <c r="S5" i="7"/>
  <c r="T5" i="7" s="1"/>
  <c r="V5" i="7" s="1"/>
  <c r="S6" i="7"/>
  <c r="T6" i="7" s="1"/>
  <c r="U6" i="7" s="1"/>
  <c r="S7" i="7"/>
  <c r="T7" i="7" s="1"/>
  <c r="U7" i="7" s="1"/>
  <c r="S8" i="7"/>
  <c r="T8" i="7" s="1"/>
  <c r="V8" i="7" s="1"/>
  <c r="S9" i="7"/>
  <c r="Y10" i="7" s="1"/>
  <c r="S10" i="7"/>
  <c r="Y11" i="7" s="1"/>
  <c r="S11" i="7"/>
  <c r="Y12" i="7" s="1"/>
  <c r="S12" i="7"/>
  <c r="Y13" i="7" s="1"/>
  <c r="S13" i="7"/>
  <c r="T13" i="7" s="1"/>
  <c r="V13" i="7" s="1"/>
  <c r="S14" i="7"/>
  <c r="T14" i="7" s="1"/>
  <c r="U14" i="7" s="1"/>
  <c r="S15" i="7"/>
  <c r="T15" i="7" s="1"/>
  <c r="U15" i="7" s="1"/>
  <c r="S16" i="7"/>
  <c r="T16" i="7" s="1"/>
  <c r="V16" i="7" s="1"/>
  <c r="S17" i="7"/>
  <c r="Y18" i="7" s="1"/>
  <c r="S18" i="7"/>
  <c r="Y19" i="7" s="1"/>
  <c r="S19" i="7"/>
  <c r="Y20" i="7" s="1"/>
  <c r="S20" i="7"/>
  <c r="Y21" i="7" s="1"/>
  <c r="S21" i="7"/>
  <c r="T21" i="7" s="1"/>
  <c r="V21" i="7" s="1"/>
  <c r="S22" i="7"/>
  <c r="T22" i="7" s="1"/>
  <c r="V22" i="7" s="1"/>
  <c r="S23" i="7"/>
  <c r="T23" i="7" s="1"/>
  <c r="U23" i="7" s="1"/>
  <c r="S2" i="7"/>
  <c r="T2" i="7" s="1"/>
  <c r="N3" i="7"/>
  <c r="S3" i="7" s="1"/>
  <c r="Y4" i="7" s="1"/>
  <c r="D21" i="4"/>
  <c r="D20" i="4"/>
  <c r="C24" i="3"/>
  <c r="C66" i="3"/>
  <c r="F32" i="7" l="1"/>
  <c r="H32" i="7" s="1"/>
  <c r="P31" i="7"/>
  <c r="R31" i="7" s="1"/>
  <c r="K31" i="7"/>
  <c r="F31" i="7"/>
  <c r="H31" i="7" s="1"/>
  <c r="P30" i="7"/>
  <c r="R30" i="7" s="1"/>
  <c r="M31" i="7"/>
  <c r="L32" i="7"/>
  <c r="M32" i="7" s="1"/>
  <c r="R32" i="7"/>
  <c r="P26" i="7"/>
  <c r="R26" i="7" s="1"/>
  <c r="P18" i="7"/>
  <c r="R18" i="7" s="1"/>
  <c r="P10" i="7"/>
  <c r="R10" i="7" s="1"/>
  <c r="Q32" i="7"/>
  <c r="P23" i="7"/>
  <c r="R23" i="7" s="1"/>
  <c r="P15" i="7"/>
  <c r="R15" i="7" s="1"/>
  <c r="P22" i="7"/>
  <c r="R22" i="7" s="1"/>
  <c r="P14" i="7"/>
  <c r="R14" i="7" s="1"/>
  <c r="P6" i="7"/>
  <c r="R6" i="7" s="1"/>
  <c r="Q7" i="7"/>
  <c r="R7" i="7" s="1"/>
  <c r="P21" i="7"/>
  <c r="R21" i="7" s="1"/>
  <c r="P13" i="7"/>
  <c r="R13" i="7" s="1"/>
  <c r="P5" i="7"/>
  <c r="R5" i="7" s="1"/>
  <c r="F30" i="7"/>
  <c r="H30" i="7" s="1"/>
  <c r="F29" i="7"/>
  <c r="H29" i="7" s="1"/>
  <c r="P28" i="7"/>
  <c r="R28" i="7" s="1"/>
  <c r="Y28" i="7"/>
  <c r="Y26" i="7"/>
  <c r="Y30" i="7"/>
  <c r="V27" i="7"/>
  <c r="W27" i="7" s="1"/>
  <c r="T26" i="7"/>
  <c r="U26" i="7" s="1"/>
  <c r="Y25" i="7"/>
  <c r="U25" i="7"/>
  <c r="W25" i="7" s="1"/>
  <c r="V32" i="7"/>
  <c r="W32" i="7" s="1"/>
  <c r="U16" i="7"/>
  <c r="W16" i="7" s="1"/>
  <c r="U28" i="7"/>
  <c r="W28" i="7" s="1"/>
  <c r="Y3" i="7"/>
  <c r="Y24" i="7"/>
  <c r="V31" i="7"/>
  <c r="W31" i="7" s="1"/>
  <c r="V30" i="7"/>
  <c r="W30" i="7" s="1"/>
  <c r="U24" i="7"/>
  <c r="W24" i="7" s="1"/>
  <c r="U8" i="7"/>
  <c r="W8" i="7" s="1"/>
  <c r="V2" i="7"/>
  <c r="U2" i="7"/>
  <c r="V15" i="7"/>
  <c r="W15" i="7" s="1"/>
  <c r="T3" i="7"/>
  <c r="Y6" i="7"/>
  <c r="U21" i="7"/>
  <c r="W21" i="7" s="1"/>
  <c r="U13" i="7"/>
  <c r="W13" i="7" s="1"/>
  <c r="U5" i="7"/>
  <c r="W5" i="7" s="1"/>
  <c r="V23" i="7"/>
  <c r="W23" i="7" s="1"/>
  <c r="V7" i="7"/>
  <c r="W7" i="7" s="1"/>
  <c r="V14" i="7"/>
  <c r="W14" i="7" s="1"/>
  <c r="V6" i="7"/>
  <c r="W6" i="7" s="1"/>
  <c r="U22" i="7"/>
  <c r="W22" i="7" s="1"/>
  <c r="Y17" i="7"/>
  <c r="Y14" i="7"/>
  <c r="T17" i="7"/>
  <c r="Y9" i="7"/>
  <c r="T9" i="7"/>
  <c r="Y22" i="7"/>
  <c r="T20" i="7"/>
  <c r="T12" i="7"/>
  <c r="T4" i="7"/>
  <c r="T19" i="7"/>
  <c r="T11" i="7"/>
  <c r="Y16" i="7"/>
  <c r="Y8" i="7"/>
  <c r="T18" i="7"/>
  <c r="T10" i="7"/>
  <c r="Y23" i="7"/>
  <c r="Y15" i="7"/>
  <c r="Y7" i="7"/>
  <c r="V26" i="7" l="1"/>
  <c r="W26" i="7" s="1"/>
  <c r="W2" i="7"/>
  <c r="U11" i="7"/>
  <c r="V11" i="7"/>
  <c r="U19" i="7"/>
  <c r="V19" i="7"/>
  <c r="V4" i="7"/>
  <c r="U4" i="7"/>
  <c r="V12" i="7"/>
  <c r="U12" i="7"/>
  <c r="U10" i="7"/>
  <c r="V10" i="7"/>
  <c r="U3" i="7"/>
  <c r="V3" i="7"/>
  <c r="U18" i="7"/>
  <c r="V18" i="7"/>
  <c r="V9" i="7"/>
  <c r="U9" i="7"/>
  <c r="W9" i="7" s="1"/>
  <c r="V17" i="7"/>
  <c r="U17" i="7"/>
  <c r="V20" i="7"/>
  <c r="U20" i="7"/>
  <c r="W12" i="7" l="1"/>
  <c r="W3" i="7"/>
  <c r="W17" i="7"/>
  <c r="W19" i="7"/>
  <c r="W18" i="7"/>
  <c r="W20" i="7"/>
  <c r="W10" i="7"/>
  <c r="W11" i="7"/>
  <c r="W4" i="7"/>
</calcChain>
</file>

<file path=xl/sharedStrings.xml><?xml version="1.0" encoding="utf-8"?>
<sst xmlns="http://schemas.openxmlformats.org/spreadsheetml/2006/main" count="1222" uniqueCount="252">
  <si>
    <t>STATION</t>
  </si>
  <si>
    <t>IN</t>
  </si>
  <si>
    <t>OUT TARGET</t>
  </si>
  <si>
    <t>OUT ACTUAL</t>
  </si>
  <si>
    <t>GPS WPT</t>
  </si>
  <si>
    <t>DEPTH</t>
  </si>
  <si>
    <t>WIRE OUT</t>
  </si>
  <si>
    <t>T02</t>
  </si>
  <si>
    <t>DATE</t>
  </si>
  <si>
    <t>ARIS LOG - ALL TIMES AK LOCAL</t>
  </si>
  <si>
    <t>T03</t>
  </si>
  <si>
    <t>T04</t>
  </si>
  <si>
    <t>TRANSECT</t>
  </si>
  <si>
    <t>PULSE</t>
  </si>
  <si>
    <t>38W</t>
  </si>
  <si>
    <t>120W</t>
  </si>
  <si>
    <t>WATER DEP</t>
  </si>
  <si>
    <t>WIRE ANG</t>
  </si>
  <si>
    <t>PAYOUT</t>
  </si>
  <si>
    <t>T01</t>
  </si>
  <si>
    <t>GPS WPT ST</t>
  </si>
  <si>
    <t>GPS WPT SP</t>
  </si>
  <si>
    <t>X</t>
  </si>
  <si>
    <t>EK80 LOG - ALL TIMES EASTERN</t>
  </si>
  <si>
    <t>PLANKTONSCOPE LOG - ALL TIMES AK LOCAL</t>
  </si>
  <si>
    <t>x</t>
  </si>
  <si>
    <t>T05</t>
  </si>
  <si>
    <t>KL</t>
  </si>
  <si>
    <t>AW</t>
  </si>
  <si>
    <t>NOTE: images saved with timestamp of 01/01/2012 00:00 to 02:00</t>
  </si>
  <si>
    <t>NOTE: miscommunication. PS deployed to 145 m. Does not seem</t>
  </si>
  <si>
    <t>to have damaged equipment. But did not capture any images.</t>
  </si>
  <si>
    <t>Readjusted clock to UTC for next transect. Kept pin on while on deck.</t>
  </si>
  <si>
    <t>Kelp came up with camera, wrapped around shackle.</t>
  </si>
  <si>
    <t>Deployed, had to recover immediately and turn on CTD. GPS waypoint</t>
  </si>
  <si>
    <t>reflects second deployment.</t>
  </si>
  <si>
    <t>T06</t>
  </si>
  <si>
    <t>74-66</t>
  </si>
  <si>
    <t>62-57</t>
  </si>
  <si>
    <t>T07</t>
  </si>
  <si>
    <t xml:space="preserve">DEPTH </t>
  </si>
  <si>
    <t>*changed to 600</t>
  </si>
  <si>
    <t>NOTE: fucked up on UTC hour math, put 11 instead of 23. minutes and</t>
  </si>
  <si>
    <t>T08</t>
  </si>
  <si>
    <t>seconds are correct for UTC. Files are 11,12, and 13 folders</t>
  </si>
  <si>
    <t>F8</t>
  </si>
  <si>
    <t>Bios</t>
  </si>
  <si>
    <t>Booting sequence</t>
  </si>
  <si>
    <t>Boot from C drive where software is installed</t>
  </si>
  <si>
    <t>NOTE: planktonscope went from being half charged to dead during tow.</t>
  </si>
  <si>
    <t>T09</t>
  </si>
  <si>
    <t>20, 21, and possibly 22</t>
  </si>
  <si>
    <t xml:space="preserve">NOTE: planktonscope fully charged, tossed it in for full tow and </t>
  </si>
  <si>
    <t>did battery dance (pointed in general direction of Hongsheng)</t>
  </si>
  <si>
    <t>T10</t>
  </si>
  <si>
    <t>T11</t>
  </si>
  <si>
    <t>T12</t>
  </si>
  <si>
    <t>24:47</t>
  </si>
  <si>
    <t>24:52</t>
  </si>
  <si>
    <t>24:02</t>
  </si>
  <si>
    <t>Recorded until 20:29, lost last 20 mins of tow.</t>
  </si>
  <si>
    <t>No issue on recovery, images look good. Battery dance works.</t>
  </si>
  <si>
    <t>NOTE: diagnosed problem with shutdown procedure. Will have to</t>
  </si>
  <si>
    <t>update internal computer time to UTC before each tow.</t>
  </si>
  <si>
    <t>NOTE: computer box keyboard stopped working. Will diagnose.</t>
  </si>
  <si>
    <t>Was a driver issue, should be fixed for next iteration.</t>
  </si>
  <si>
    <t>NOTE: recorded in eastern time</t>
  </si>
  <si>
    <t>Comp .20</t>
  </si>
  <si>
    <t>Upon recovery: weird issue with drivers being corrupted and not</t>
  </si>
  <si>
    <t>working. Sometimes need to hard restart planktonscope to get</t>
  </si>
  <si>
    <t>any mouse/ keyboard to function. Good luck.</t>
  </si>
  <si>
    <t>Comp .30 not connecting to ARIScope</t>
  </si>
  <si>
    <t>NOTE: pulled hard drive and replaced with new one</t>
  </si>
  <si>
    <t>Forgot to change timestamp. Will sort.</t>
  </si>
  <si>
    <t xml:space="preserve">Max: </t>
  </si>
  <si>
    <t>T13</t>
  </si>
  <si>
    <t>T14</t>
  </si>
  <si>
    <t>NOTE: EK80 didn't work</t>
  </si>
  <si>
    <t>T15</t>
  </si>
  <si>
    <t>KL/AW</t>
  </si>
  <si>
    <t>T16</t>
  </si>
  <si>
    <t>T17</t>
  </si>
  <si>
    <t>LOCAL TIME</t>
  </si>
  <si>
    <t>UTC DATE</t>
  </si>
  <si>
    <t>UTC TIME</t>
  </si>
  <si>
    <t>LOCAL DATE</t>
  </si>
  <si>
    <t>00:19</t>
  </si>
  <si>
    <t>test</t>
  </si>
  <si>
    <t>FILE #</t>
  </si>
  <si>
    <t>ST01</t>
  </si>
  <si>
    <t>COMP</t>
  </si>
  <si>
    <t>00:55</t>
  </si>
  <si>
    <t>ST02</t>
  </si>
  <si>
    <t>ST03</t>
  </si>
  <si>
    <t>ST04</t>
  </si>
  <si>
    <t>ST05</t>
  </si>
  <si>
    <t>ST06</t>
  </si>
  <si>
    <t>NOTE: comp 3 timestamp adjusted prior to ST16</t>
  </si>
  <si>
    <t>Backward 2.5 mins</t>
  </si>
  <si>
    <t>NOTE: comp 2 timestamp adjusted prior to ST16</t>
  </si>
  <si>
    <t>Backward 5 mins</t>
  </si>
  <si>
    <t>ST07</t>
  </si>
  <si>
    <t>ST08</t>
  </si>
  <si>
    <t>ST09</t>
  </si>
  <si>
    <t>ST10</t>
  </si>
  <si>
    <t>ST11</t>
  </si>
  <si>
    <t>ST12</t>
  </si>
  <si>
    <t>ST13</t>
  </si>
  <si>
    <t>ST14</t>
  </si>
  <si>
    <t>ST15</t>
  </si>
  <si>
    <t>T18</t>
  </si>
  <si>
    <t>START</t>
  </si>
  <si>
    <t>END</t>
  </si>
  <si>
    <t>TIME ELAPSED</t>
  </si>
  <si>
    <t>NOTE</t>
  </si>
  <si>
    <t>?</t>
  </si>
  <si>
    <t>Time wrong (AM instead of PM UTC), did not record whole time</t>
  </si>
  <si>
    <t>Time wrong (AM instead of PM UTC)</t>
  </si>
  <si>
    <t>Did not record</t>
  </si>
  <si>
    <t>Recorded as 2012</t>
  </si>
  <si>
    <t>T19</t>
  </si>
  <si>
    <t>T20</t>
  </si>
  <si>
    <t>15:05-ish</t>
  </si>
  <si>
    <t>aw</t>
  </si>
  <si>
    <t>NOTE: ArisScope advanced settings keep reverting to fresh water</t>
  </si>
  <si>
    <t>18:35-ish</t>
  </si>
  <si>
    <t>GPS died</t>
  </si>
  <si>
    <t>T21</t>
  </si>
  <si>
    <t>T22</t>
  </si>
  <si>
    <t>T23</t>
  </si>
  <si>
    <t xml:space="preserve">NOTE: ArisScope refuses to acknowledge my salt orientation. Would change to </t>
  </si>
  <si>
    <t>brackish everytime I tried to select "sea." After about 10 tries that switched between brackish and fresh,</t>
  </si>
  <si>
    <t xml:space="preserve"> I gave up and settled on brackish. This is some heterosalinity bullshit</t>
  </si>
  <si>
    <t>NOTE: saw a northern fur seal, check data to see if it swam under transducer (looked like it might've)</t>
  </si>
  <si>
    <t>22:45- attempted to calibrate. Conditions were beautiful, but there was too much shit in the water column to see the calibration sphere</t>
  </si>
  <si>
    <t>I don't know</t>
  </si>
  <si>
    <t>NOTE: Diagnosed problem with comp .30. Out of disk space. Moved this cruise's files</t>
  </si>
  <si>
    <t>to D:// drive and changed settings to save there. Can now use that comp again.</t>
  </si>
  <si>
    <t xml:space="preserve">NOTE: Forgot about GPS until about 15 mins into tow. </t>
  </si>
  <si>
    <t>NOTE: Saw the same seal/ sea lion. Check data on this one too.</t>
  </si>
  <si>
    <t>NOTE: Have decided to leave planktonscope running and plugged in</t>
  </si>
  <si>
    <t xml:space="preserve">between deployments. Will prevent any weird errors that seem to </t>
  </si>
  <si>
    <t>always happen on startup.</t>
  </si>
  <si>
    <t>9 transects left and still have 2/3 of space on hard drive. Will</t>
  </si>
  <si>
    <t>not pull hard drive again until after last transect.</t>
  </si>
  <si>
    <t>T30</t>
  </si>
  <si>
    <t>T29</t>
  </si>
  <si>
    <t>T28</t>
  </si>
  <si>
    <t>T27</t>
  </si>
  <si>
    <t>T26</t>
  </si>
  <si>
    <t>T25</t>
  </si>
  <si>
    <t>T24</t>
  </si>
  <si>
    <t>ST16</t>
  </si>
  <si>
    <t>ST17</t>
  </si>
  <si>
    <t>ST18</t>
  </si>
  <si>
    <t>ST19</t>
  </si>
  <si>
    <t>ST20</t>
  </si>
  <si>
    <t>ST21</t>
  </si>
  <si>
    <t>QC</t>
  </si>
  <si>
    <t>y</t>
  </si>
  <si>
    <t>NOTE: post, think this is when comp .30 ran out of memory</t>
  </si>
  <si>
    <t>corrupted, think this is when we ran out of memory</t>
  </si>
  <si>
    <t>big fish, salmon?</t>
  </si>
  <si>
    <t>prop</t>
  </si>
  <si>
    <t>small fish</t>
  </si>
  <si>
    <t>1fps</t>
  </si>
  <si>
    <t>NOTES</t>
  </si>
  <si>
    <t>1fps, internal comp times changed prior to this one</t>
  </si>
  <si>
    <t>ST22</t>
  </si>
  <si>
    <t>ST23</t>
  </si>
  <si>
    <t>ST24</t>
  </si>
  <si>
    <t>ST25</t>
  </si>
  <si>
    <t>ST26</t>
  </si>
  <si>
    <t>ST27</t>
  </si>
  <si>
    <t>ST28</t>
  </si>
  <si>
    <t>ST29</t>
  </si>
  <si>
    <t>ST30</t>
  </si>
  <si>
    <t>Files are corrupted. Will need to coordinate w SoundMetrics</t>
  </si>
  <si>
    <t>Unidentified hour of underwater tows. Uncertain what this is.</t>
  </si>
  <si>
    <t>Pulled up after initial deployment to tend CTD, redeployed</t>
  </si>
  <si>
    <t>Planktonscope died during tow, last approx. 20 images corrupted</t>
  </si>
  <si>
    <t>Recorded as 2012. Hard drives pulled.</t>
  </si>
  <si>
    <t>Began with empty hard drive</t>
  </si>
  <si>
    <t>switched back to comp 3</t>
  </si>
  <si>
    <t>Arrive</t>
  </si>
  <si>
    <t>Depart</t>
  </si>
  <si>
    <t>Site</t>
  </si>
  <si>
    <t>ARIS In</t>
  </si>
  <si>
    <t>PS Out</t>
  </si>
  <si>
    <t>Steam</t>
  </si>
  <si>
    <t>PS In</t>
  </si>
  <si>
    <t>TOS</t>
  </si>
  <si>
    <t>NOTE: raining. Put laptop in black tote to protect from rain.</t>
  </si>
  <si>
    <t>45??</t>
  </si>
  <si>
    <t>NOTE: winds picked up and rain. Think comp box monitor got</t>
  </si>
  <si>
    <t>fried. Will pull CTD data to check wire angle after deployment.</t>
  </si>
  <si>
    <t>Used conservative payout to prevent snagging.</t>
  </si>
  <si>
    <t>Shift</t>
  </si>
  <si>
    <t>Noon</t>
  </si>
  <si>
    <t>Midnight</t>
  </si>
  <si>
    <t>Avg Time</t>
  </si>
  <si>
    <t>A</t>
  </si>
  <si>
    <t>N</t>
  </si>
  <si>
    <t>M</t>
  </si>
  <si>
    <t>Avg Num/ Shift</t>
  </si>
  <si>
    <t>DOWNL.</t>
  </si>
  <si>
    <t>45 deg angle still good.</t>
  </si>
  <si>
    <t>NOTE: Loss getting worse</t>
  </si>
  <si>
    <t xml:space="preserve">NOTE: noticed loss of signal </t>
  </si>
  <si>
    <t>NOTE: Loss more or less gone. Looks like some electrical interference showing up in the 38 kHz</t>
  </si>
  <si>
    <t>around 50-75m. Dicked with some stuff but couldn't make it disappear, so just left it. Zoomed out and it disappeared…..</t>
  </si>
  <si>
    <t>Less cavitation here I think, barely any signal loss</t>
  </si>
  <si>
    <t>NOTE: really weird thin band right around 75m, shows up much better in 120kHz</t>
  </si>
  <si>
    <t>NOTE: flaming toilet paper on A-frame, got video</t>
  </si>
  <si>
    <t>NOTE: Comp 3 not longer auto-recording</t>
  </si>
  <si>
    <t>NOTE: Reseal O-ring for next transect</t>
  </si>
  <si>
    <t>T01R</t>
  </si>
  <si>
    <t>HR</t>
  </si>
  <si>
    <t>MIN</t>
  </si>
  <si>
    <t>AVG</t>
  </si>
  <si>
    <t>NOTE: Corner station</t>
  </si>
  <si>
    <t>corrupted, unknown reason</t>
  </si>
  <si>
    <t>n</t>
  </si>
  <si>
    <t>T27R</t>
  </si>
  <si>
    <t>NOTE: re-did this station due to corrupted file issue</t>
  </si>
  <si>
    <t>Adjusted settings and fixed issue prior to recording.</t>
  </si>
  <si>
    <t>NOTE: File corrupted but recoverable</t>
  </si>
  <si>
    <t>File corrupted but recoverable</t>
  </si>
  <si>
    <t>corruption issue, recovered</t>
  </si>
  <si>
    <t>corruption issue resolved</t>
  </si>
  <si>
    <t>ST27R</t>
  </si>
  <si>
    <t>Dep</t>
  </si>
  <si>
    <t>TA</t>
  </si>
  <si>
    <t>TPI</t>
  </si>
  <si>
    <t>TPO</t>
  </si>
  <si>
    <t>NOTE: Had to repeat deployment. ARIS did not record</t>
  </si>
  <si>
    <t>while in the water (GPS WPT 074)</t>
  </si>
  <si>
    <t>38-2.048</t>
  </si>
  <si>
    <t>ST01R</t>
  </si>
  <si>
    <t>GPS died during transect</t>
  </si>
  <si>
    <t>UTC TIMESTAMP</t>
  </si>
  <si>
    <t>LOCAL TIMESTAMP</t>
  </si>
  <si>
    <t>Repeat station to gather EK80 data</t>
  </si>
  <si>
    <t>DID NOT RECORD</t>
  </si>
  <si>
    <t>FILES</t>
  </si>
  <si>
    <t>ACT SIZE</t>
  </si>
  <si>
    <t>APP SIZE</t>
  </si>
  <si>
    <t>SIZE RATIO</t>
  </si>
  <si>
    <t>T</t>
  </si>
  <si>
    <t>GB/MIN</t>
  </si>
  <si>
    <t>IMG/SEC</t>
  </si>
  <si>
    <t>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</si>
</sst>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" fontId="0" fillId="0" borderId="0" xfId="0" applyNumberFormat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164" fontId="0" fillId="0" borderId="0" xfId="0" quotePrefix="1" applyNumberFormat="1" applyAlignment="1">
      <alignment horizontal="right"/>
    </xf>
    <xf numFmtId="20" fontId="0" fillId="0" borderId="0" xfId="0" quotePrefix="1" applyNumberFormat="1" applyAlignment="1">
      <alignment horizontal="right"/>
    </xf>
    <xf numFmtId="0" fontId="2" fillId="0" borderId="0" xfId="0" applyFont="1" applyAlignment="1"/>
    <xf numFmtId="16" fontId="2" fillId="0" borderId="0" xfId="0" applyNumberFormat="1" applyFont="1" applyAlignment="1"/>
    <xf numFmtId="20" fontId="2" fillId="0" borderId="0" xfId="0" applyNumberFormat="1" applyFont="1" applyAlignment="1"/>
    <xf numFmtId="0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3" fillId="0" borderId="0" xfId="0" applyFont="1"/>
    <xf numFmtId="22" fontId="0" fillId="0" borderId="0" xfId="0" applyNumberFormat="1"/>
    <xf numFmtId="0" fontId="2" fillId="2" borderId="3" xfId="0" applyFont="1" applyFill="1" applyBorder="1" applyAlignment="1">
      <alignment vertical="top"/>
    </xf>
    <xf numFmtId="16" fontId="2" fillId="2" borderId="1" xfId="0" applyNumberFormat="1" applyFont="1" applyFill="1" applyBorder="1" applyAlignment="1">
      <alignment vertical="top"/>
    </xf>
    <xf numFmtId="20" fontId="2" fillId="2" borderId="2" xfId="0" applyNumberFormat="1" applyFont="1" applyFill="1" applyBorder="1" applyAlignment="1">
      <alignment vertical="top"/>
    </xf>
    <xf numFmtId="16" fontId="2" fillId="2" borderId="2" xfId="0" applyNumberFormat="1" applyFont="1" applyFill="1" applyBorder="1" applyAlignment="1">
      <alignment vertical="top"/>
    </xf>
    <xf numFmtId="0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0" fillId="3" borderId="0" xfId="0" applyFill="1"/>
    <xf numFmtId="22" fontId="0" fillId="3" borderId="0" xfId="0" applyNumberFormat="1" applyFill="1"/>
    <xf numFmtId="0" fontId="0" fillId="3" borderId="0" xfId="0" applyNumberFormat="1" applyFill="1"/>
    <xf numFmtId="0" fontId="0" fillId="0" borderId="0" xfId="0" applyFill="1"/>
    <xf numFmtId="22" fontId="0" fillId="0" borderId="0" xfId="0" applyNumberFormat="1" applyFill="1"/>
    <xf numFmtId="0" fontId="0" fillId="0" borderId="0" xfId="0" applyNumberFormat="1" applyFill="1"/>
    <xf numFmtId="0" fontId="0" fillId="0" borderId="0" xfId="0" applyAlignment="1">
      <alignment horizontal="left"/>
    </xf>
    <xf numFmtId="22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2" fontId="0" fillId="0" borderId="0" xfId="0" quotePrefix="1" applyNumberFormat="1" applyAlignment="1">
      <alignment horizontal="left"/>
    </xf>
    <xf numFmtId="20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22" fontId="0" fillId="0" borderId="0" xfId="0" applyNumberFormat="1" applyFill="1" applyAlignment="1">
      <alignment horizontal="left"/>
    </xf>
    <xf numFmtId="2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opLeftCell="A172" workbookViewId="0">
      <selection activeCell="B193" sqref="B193"/>
    </sheetView>
  </sheetViews>
  <sheetFormatPr defaultRowHeight="15" x14ac:dyDescent="0.25"/>
  <sheetData>
    <row r="1" spans="1:11" x14ac:dyDescent="0.2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9" t="s">
        <v>0</v>
      </c>
      <c r="B2" s="9" t="s">
        <v>19</v>
      </c>
      <c r="C2" s="9" t="s">
        <v>8</v>
      </c>
      <c r="D2" s="10">
        <v>43345</v>
      </c>
      <c r="E2" s="9"/>
      <c r="F2" s="9" t="s">
        <v>79</v>
      </c>
      <c r="G2" s="1"/>
      <c r="H2" s="1"/>
      <c r="I2" s="1"/>
      <c r="J2" s="1"/>
      <c r="K2" s="1"/>
    </row>
    <row r="3" spans="1:11" x14ac:dyDescent="0.25">
      <c r="A3" s="9" t="s">
        <v>1</v>
      </c>
      <c r="B3" s="11">
        <v>0.45833333333333331</v>
      </c>
      <c r="C3" s="11">
        <v>0.125</v>
      </c>
      <c r="D3" s="10">
        <v>43345</v>
      </c>
      <c r="E3" s="9"/>
      <c r="F3" s="9"/>
      <c r="G3" s="1"/>
      <c r="H3" s="1"/>
      <c r="I3" s="1"/>
      <c r="J3" s="1"/>
      <c r="K3" s="1"/>
    </row>
    <row r="4" spans="1:11" x14ac:dyDescent="0.25">
      <c r="A4" s="9" t="s">
        <v>4</v>
      </c>
      <c r="B4" s="9" t="s">
        <v>22</v>
      </c>
      <c r="C4" s="9"/>
      <c r="D4" s="9"/>
      <c r="E4" s="9"/>
      <c r="F4" s="9"/>
      <c r="G4" s="1"/>
      <c r="H4" s="1"/>
      <c r="I4" s="1"/>
      <c r="J4" s="1"/>
      <c r="K4" s="1"/>
    </row>
    <row r="5" spans="1:11" x14ac:dyDescent="0.25">
      <c r="A5" s="9" t="s">
        <v>5</v>
      </c>
      <c r="B5" s="9">
        <v>540</v>
      </c>
      <c r="C5" s="9"/>
      <c r="D5" s="9"/>
      <c r="E5" s="9"/>
      <c r="F5" s="9"/>
      <c r="G5" s="1"/>
      <c r="H5" s="1"/>
      <c r="I5" s="1"/>
      <c r="J5" s="1"/>
      <c r="K5" s="1"/>
    </row>
    <row r="6" spans="1:11" x14ac:dyDescent="0.25">
      <c r="A6" s="9" t="s">
        <v>6</v>
      </c>
      <c r="B6" s="9">
        <v>200</v>
      </c>
      <c r="C6" s="9"/>
      <c r="D6" s="9"/>
      <c r="E6" s="9"/>
      <c r="F6" s="9"/>
      <c r="G6" s="1"/>
      <c r="H6" s="1"/>
      <c r="I6" s="1"/>
      <c r="J6" s="1"/>
      <c r="K6" s="1"/>
    </row>
    <row r="7" spans="1:11" x14ac:dyDescent="0.25">
      <c r="A7" s="9"/>
      <c r="B7" s="9"/>
      <c r="C7" s="9"/>
      <c r="D7" s="9"/>
      <c r="E7" s="9"/>
      <c r="F7" s="9"/>
      <c r="G7" s="1"/>
      <c r="H7" s="1"/>
      <c r="I7" s="1"/>
      <c r="J7" s="1"/>
      <c r="K7" s="1"/>
    </row>
    <row r="8" spans="1:11" x14ac:dyDescent="0.25">
      <c r="A8" t="s">
        <v>0</v>
      </c>
      <c r="B8" t="s">
        <v>7</v>
      </c>
      <c r="C8" t="s">
        <v>8</v>
      </c>
      <c r="D8" s="3">
        <v>43345</v>
      </c>
      <c r="F8" t="s">
        <v>27</v>
      </c>
    </row>
    <row r="9" spans="1:11" x14ac:dyDescent="0.25">
      <c r="A9" t="s">
        <v>1</v>
      </c>
      <c r="B9" s="2">
        <v>0.71388888888888891</v>
      </c>
      <c r="C9" s="2">
        <v>0.38055555555555554</v>
      </c>
      <c r="D9" s="3">
        <v>43345</v>
      </c>
    </row>
    <row r="10" spans="1:11" x14ac:dyDescent="0.25">
      <c r="A10" t="s">
        <v>4</v>
      </c>
      <c r="B10">
        <v>2</v>
      </c>
    </row>
    <row r="11" spans="1:11" x14ac:dyDescent="0.25">
      <c r="A11" t="s">
        <v>5</v>
      </c>
      <c r="B11">
        <v>540</v>
      </c>
    </row>
    <row r="12" spans="1:11" x14ac:dyDescent="0.25">
      <c r="A12" t="s">
        <v>6</v>
      </c>
      <c r="B12">
        <v>200</v>
      </c>
    </row>
    <row r="14" spans="1:11" x14ac:dyDescent="0.25">
      <c r="A14" t="s">
        <v>0</v>
      </c>
      <c r="B14" t="s">
        <v>10</v>
      </c>
      <c r="C14" t="s">
        <v>8</v>
      </c>
      <c r="D14" s="3">
        <v>43345</v>
      </c>
      <c r="F14" t="s">
        <v>28</v>
      </c>
    </row>
    <row r="15" spans="1:11" x14ac:dyDescent="0.25">
      <c r="A15" t="s">
        <v>1</v>
      </c>
      <c r="B15" s="2">
        <v>0.91180555555555554</v>
      </c>
      <c r="C15" s="2">
        <v>0.57847222222222217</v>
      </c>
      <c r="D15" s="3">
        <v>43345</v>
      </c>
    </row>
    <row r="16" spans="1:11" x14ac:dyDescent="0.25">
      <c r="A16" t="s">
        <v>4</v>
      </c>
      <c r="B16">
        <v>5</v>
      </c>
      <c r="C16" s="2"/>
    </row>
    <row r="17" spans="1:6" x14ac:dyDescent="0.25">
      <c r="A17" t="s">
        <v>5</v>
      </c>
      <c r="B17">
        <v>350</v>
      </c>
    </row>
    <row r="18" spans="1:6" x14ac:dyDescent="0.25">
      <c r="A18" t="s">
        <v>6</v>
      </c>
      <c r="B18">
        <v>200</v>
      </c>
    </row>
    <row r="20" spans="1:6" x14ac:dyDescent="0.25">
      <c r="A20" t="s">
        <v>0</v>
      </c>
      <c r="B20" t="s">
        <v>11</v>
      </c>
      <c r="C20" t="s">
        <v>8</v>
      </c>
      <c r="D20" s="3">
        <v>43346</v>
      </c>
      <c r="F20" t="s">
        <v>27</v>
      </c>
    </row>
    <row r="21" spans="1:6" x14ac:dyDescent="0.25">
      <c r="A21" t="s">
        <v>1</v>
      </c>
      <c r="B21" s="2">
        <v>0.1076388888888889</v>
      </c>
      <c r="C21" s="2">
        <v>0.77430555555555547</v>
      </c>
      <c r="D21" s="3">
        <v>43345</v>
      </c>
    </row>
    <row r="22" spans="1:6" x14ac:dyDescent="0.25">
      <c r="A22" t="s">
        <v>4</v>
      </c>
      <c r="B22" t="s">
        <v>25</v>
      </c>
    </row>
    <row r="23" spans="1:6" x14ac:dyDescent="0.25">
      <c r="A23" t="s">
        <v>5</v>
      </c>
      <c r="B23">
        <v>80</v>
      </c>
    </row>
    <row r="24" spans="1:6" x14ac:dyDescent="0.25">
      <c r="A24" t="s">
        <v>6</v>
      </c>
      <c r="B24">
        <v>70</v>
      </c>
    </row>
    <row r="26" spans="1:6" x14ac:dyDescent="0.25">
      <c r="A26" t="s">
        <v>0</v>
      </c>
      <c r="B26" t="s">
        <v>26</v>
      </c>
      <c r="C26" t="s">
        <v>8</v>
      </c>
      <c r="D26" s="3">
        <v>43346</v>
      </c>
      <c r="F26" t="s">
        <v>27</v>
      </c>
    </row>
    <row r="27" spans="1:6" x14ac:dyDescent="0.25">
      <c r="A27" t="s">
        <v>1</v>
      </c>
      <c r="B27" s="2">
        <v>0.28680555555555554</v>
      </c>
      <c r="C27" s="2">
        <v>0.95347222222222217</v>
      </c>
      <c r="D27" s="3">
        <v>43345</v>
      </c>
    </row>
    <row r="28" spans="1:6" x14ac:dyDescent="0.25">
      <c r="A28" t="s">
        <v>4</v>
      </c>
      <c r="B28">
        <v>9</v>
      </c>
    </row>
    <row r="29" spans="1:6" x14ac:dyDescent="0.25">
      <c r="A29" t="s">
        <v>5</v>
      </c>
      <c r="B29">
        <v>63</v>
      </c>
    </row>
    <row r="30" spans="1:6" x14ac:dyDescent="0.25">
      <c r="A30" t="s">
        <v>6</v>
      </c>
      <c r="B30">
        <v>53</v>
      </c>
    </row>
    <row r="32" spans="1:6" x14ac:dyDescent="0.25">
      <c r="A32" t="s">
        <v>0</v>
      </c>
      <c r="B32" t="s">
        <v>36</v>
      </c>
      <c r="C32" t="s">
        <v>8</v>
      </c>
      <c r="D32" s="3">
        <v>43346</v>
      </c>
      <c r="F32" t="s">
        <v>27</v>
      </c>
    </row>
    <row r="33" spans="1:6" x14ac:dyDescent="0.25">
      <c r="A33" t="s">
        <v>1</v>
      </c>
      <c r="B33" s="2">
        <v>0.47569444444444442</v>
      </c>
      <c r="C33" s="2">
        <v>0.1423611111111111</v>
      </c>
      <c r="D33" s="3">
        <v>43346</v>
      </c>
    </row>
    <row r="34" spans="1:6" x14ac:dyDescent="0.25">
      <c r="A34" t="s">
        <v>4</v>
      </c>
      <c r="B34" t="s">
        <v>22</v>
      </c>
    </row>
    <row r="35" spans="1:6" x14ac:dyDescent="0.25">
      <c r="A35" t="s">
        <v>5</v>
      </c>
      <c r="B35">
        <v>63</v>
      </c>
    </row>
    <row r="36" spans="1:6" x14ac:dyDescent="0.25">
      <c r="A36" t="s">
        <v>6</v>
      </c>
      <c r="B36">
        <v>53</v>
      </c>
    </row>
    <row r="38" spans="1:6" x14ac:dyDescent="0.25">
      <c r="A38" t="s">
        <v>0</v>
      </c>
      <c r="B38" t="s">
        <v>39</v>
      </c>
      <c r="C38" t="s">
        <v>8</v>
      </c>
      <c r="D38" s="3">
        <v>43346</v>
      </c>
      <c r="F38" t="s">
        <v>28</v>
      </c>
    </row>
    <row r="39" spans="1:6" x14ac:dyDescent="0.25">
      <c r="A39" t="s">
        <v>1</v>
      </c>
      <c r="B39" s="2">
        <v>0.62361111111111112</v>
      </c>
      <c r="C39" s="2">
        <v>0.2902777777777778</v>
      </c>
    </row>
    <row r="40" spans="1:6" x14ac:dyDescent="0.25">
      <c r="A40" t="s">
        <v>4</v>
      </c>
      <c r="B40" t="s">
        <v>22</v>
      </c>
    </row>
    <row r="41" spans="1:6" x14ac:dyDescent="0.25">
      <c r="A41" t="s">
        <v>40</v>
      </c>
      <c r="B41">
        <v>74</v>
      </c>
    </row>
    <row r="42" spans="1:6" x14ac:dyDescent="0.25">
      <c r="A42" t="s">
        <v>6</v>
      </c>
      <c r="B42">
        <v>64</v>
      </c>
    </row>
    <row r="44" spans="1:6" x14ac:dyDescent="0.25">
      <c r="A44" t="s">
        <v>0</v>
      </c>
      <c r="B44" t="s">
        <v>43</v>
      </c>
      <c r="C44" t="s">
        <v>8</v>
      </c>
      <c r="D44" s="3">
        <v>43346</v>
      </c>
      <c r="F44" t="s">
        <v>28</v>
      </c>
    </row>
    <row r="45" spans="1:6" x14ac:dyDescent="0.25">
      <c r="A45" t="s">
        <v>1</v>
      </c>
      <c r="B45" s="2">
        <v>0.7895833333333333</v>
      </c>
      <c r="C45" s="2">
        <v>0.45624999999999999</v>
      </c>
    </row>
    <row r="46" spans="1:6" x14ac:dyDescent="0.25">
      <c r="A46" t="s">
        <v>4</v>
      </c>
      <c r="B46">
        <v>16</v>
      </c>
    </row>
    <row r="47" spans="1:6" x14ac:dyDescent="0.25">
      <c r="A47" t="s">
        <v>40</v>
      </c>
      <c r="B47">
        <v>70</v>
      </c>
    </row>
    <row r="48" spans="1:6" x14ac:dyDescent="0.25">
      <c r="A48" t="s">
        <v>6</v>
      </c>
      <c r="B48">
        <v>60</v>
      </c>
    </row>
    <row r="50" spans="1:8" x14ac:dyDescent="0.25">
      <c r="A50" t="s">
        <v>0</v>
      </c>
      <c r="B50" t="s">
        <v>50</v>
      </c>
      <c r="C50" t="s">
        <v>8</v>
      </c>
      <c r="D50" s="3">
        <v>43346</v>
      </c>
      <c r="F50" t="s">
        <v>28</v>
      </c>
      <c r="H50" t="s">
        <v>160</v>
      </c>
    </row>
    <row r="51" spans="1:8" x14ac:dyDescent="0.25">
      <c r="A51" t="s">
        <v>1</v>
      </c>
      <c r="B51" s="2">
        <v>0.95486111111111116</v>
      </c>
      <c r="C51" s="2">
        <v>0.62152777777777779</v>
      </c>
      <c r="H51" t="s">
        <v>177</v>
      </c>
    </row>
    <row r="52" spans="1:8" x14ac:dyDescent="0.25">
      <c r="A52" t="s">
        <v>4</v>
      </c>
      <c r="B52">
        <v>19</v>
      </c>
    </row>
    <row r="53" spans="1:8" x14ac:dyDescent="0.25">
      <c r="A53" t="s">
        <v>40</v>
      </c>
      <c r="B53">
        <v>63</v>
      </c>
    </row>
    <row r="54" spans="1:8" x14ac:dyDescent="0.25">
      <c r="A54" t="s">
        <v>6</v>
      </c>
      <c r="B54">
        <v>53</v>
      </c>
    </row>
    <row r="56" spans="1:8" x14ac:dyDescent="0.25">
      <c r="A56" t="s">
        <v>0</v>
      </c>
      <c r="B56" t="s">
        <v>54</v>
      </c>
      <c r="C56" t="s">
        <v>8</v>
      </c>
      <c r="D56" s="3">
        <v>43347</v>
      </c>
      <c r="F56" t="s">
        <v>27</v>
      </c>
      <c r="H56" t="s">
        <v>66</v>
      </c>
    </row>
    <row r="57" spans="1:8" x14ac:dyDescent="0.25">
      <c r="A57" t="s">
        <v>1</v>
      </c>
      <c r="B57" s="2">
        <v>0.12708333333333333</v>
      </c>
      <c r="C57" s="2">
        <v>0.79375000000000007</v>
      </c>
      <c r="H57" t="s">
        <v>67</v>
      </c>
    </row>
    <row r="58" spans="1:8" x14ac:dyDescent="0.25">
      <c r="A58" t="s">
        <v>4</v>
      </c>
      <c r="B58">
        <v>24</v>
      </c>
    </row>
    <row r="59" spans="1:8" x14ac:dyDescent="0.25">
      <c r="A59" t="s">
        <v>5</v>
      </c>
      <c r="B59">
        <v>65</v>
      </c>
    </row>
    <row r="60" spans="1:8" x14ac:dyDescent="0.25">
      <c r="A60" t="s">
        <v>6</v>
      </c>
      <c r="B60">
        <v>55</v>
      </c>
    </row>
    <row r="62" spans="1:8" x14ac:dyDescent="0.25">
      <c r="A62" t="s">
        <v>0</v>
      </c>
      <c r="B62" t="s">
        <v>55</v>
      </c>
      <c r="C62" t="s">
        <v>8</v>
      </c>
      <c r="D62" s="3">
        <v>43347</v>
      </c>
      <c r="F62" t="s">
        <v>27</v>
      </c>
      <c r="H62" t="s">
        <v>66</v>
      </c>
    </row>
    <row r="63" spans="1:8" x14ac:dyDescent="0.25">
      <c r="A63" t="s">
        <v>1</v>
      </c>
      <c r="B63" s="2">
        <v>0.32083333333333336</v>
      </c>
      <c r="C63" s="2">
        <v>0.98749999999999993</v>
      </c>
      <c r="H63" t="s">
        <v>67</v>
      </c>
    </row>
    <row r="64" spans="1:8" x14ac:dyDescent="0.25">
      <c r="A64" t="s">
        <v>4</v>
      </c>
      <c r="B64" t="s">
        <v>22</v>
      </c>
      <c r="H64" t="s">
        <v>71</v>
      </c>
    </row>
    <row r="65" spans="1:6" x14ac:dyDescent="0.25">
      <c r="A65" t="s">
        <v>5</v>
      </c>
      <c r="B65">
        <v>65</v>
      </c>
    </row>
    <row r="66" spans="1:6" x14ac:dyDescent="0.25">
      <c r="A66" t="s">
        <v>6</v>
      </c>
      <c r="B66">
        <v>55</v>
      </c>
    </row>
    <row r="68" spans="1:6" x14ac:dyDescent="0.25">
      <c r="A68" t="s">
        <v>0</v>
      </c>
      <c r="B68" t="s">
        <v>56</v>
      </c>
      <c r="C68" t="s">
        <v>8</v>
      </c>
      <c r="D68" s="3">
        <v>43347</v>
      </c>
      <c r="F68" t="s">
        <v>27</v>
      </c>
    </row>
    <row r="69" spans="1:6" x14ac:dyDescent="0.25">
      <c r="A69" t="s">
        <v>1</v>
      </c>
      <c r="B69" s="2">
        <v>0.49305555555555558</v>
      </c>
      <c r="C69" s="2">
        <v>0.15972222222222224</v>
      </c>
      <c r="D69" s="3">
        <v>43347</v>
      </c>
    </row>
    <row r="70" spans="1:6" x14ac:dyDescent="0.25">
      <c r="A70" t="s">
        <v>4</v>
      </c>
      <c r="B70">
        <v>29</v>
      </c>
    </row>
    <row r="71" spans="1:6" x14ac:dyDescent="0.25">
      <c r="A71" t="s">
        <v>5</v>
      </c>
      <c r="B71">
        <v>55</v>
      </c>
    </row>
    <row r="72" spans="1:6" x14ac:dyDescent="0.25">
      <c r="A72" t="s">
        <v>6</v>
      </c>
      <c r="B72">
        <v>45</v>
      </c>
    </row>
    <row r="74" spans="1:6" x14ac:dyDescent="0.25">
      <c r="A74" t="s">
        <v>0</v>
      </c>
      <c r="B74" t="s">
        <v>75</v>
      </c>
      <c r="C74" t="s">
        <v>8</v>
      </c>
      <c r="D74" s="3">
        <v>43347</v>
      </c>
      <c r="F74" t="s">
        <v>28</v>
      </c>
    </row>
    <row r="75" spans="1:6" x14ac:dyDescent="0.25">
      <c r="A75" t="s">
        <v>1</v>
      </c>
      <c r="B75" s="2">
        <v>0.64722222222222225</v>
      </c>
      <c r="C75" s="2">
        <v>0.31388888888888888</v>
      </c>
      <c r="D75" s="3">
        <v>43347</v>
      </c>
    </row>
    <row r="76" spans="1:6" x14ac:dyDescent="0.25">
      <c r="A76" t="s">
        <v>4</v>
      </c>
      <c r="B76">
        <v>31</v>
      </c>
    </row>
    <row r="77" spans="1:6" x14ac:dyDescent="0.25">
      <c r="A77" t="s">
        <v>5</v>
      </c>
      <c r="B77">
        <v>60</v>
      </c>
    </row>
    <row r="78" spans="1:6" x14ac:dyDescent="0.25">
      <c r="A78" t="s">
        <v>6</v>
      </c>
      <c r="B78">
        <v>50</v>
      </c>
    </row>
    <row r="80" spans="1:6" x14ac:dyDescent="0.25">
      <c r="A80" t="s">
        <v>0</v>
      </c>
      <c r="B80" t="s">
        <v>76</v>
      </c>
      <c r="C80" t="s">
        <v>8</v>
      </c>
      <c r="D80" s="3">
        <v>43347</v>
      </c>
      <c r="F80" t="s">
        <v>28</v>
      </c>
    </row>
    <row r="81" spans="1:6" x14ac:dyDescent="0.25">
      <c r="A81" t="s">
        <v>1</v>
      </c>
      <c r="B81" s="2">
        <v>0.81597222222222221</v>
      </c>
      <c r="C81" s="2">
        <v>0.4826388888888889</v>
      </c>
      <c r="D81" s="3">
        <v>43347</v>
      </c>
    </row>
    <row r="82" spans="1:6" x14ac:dyDescent="0.25">
      <c r="A82" t="s">
        <v>4</v>
      </c>
      <c r="B82">
        <v>34</v>
      </c>
    </row>
    <row r="83" spans="1:6" x14ac:dyDescent="0.25">
      <c r="A83" t="s">
        <v>5</v>
      </c>
      <c r="B83">
        <v>64</v>
      </c>
    </row>
    <row r="84" spans="1:6" x14ac:dyDescent="0.25">
      <c r="A84" t="s">
        <v>6</v>
      </c>
      <c r="B84">
        <v>54</v>
      </c>
    </row>
    <row r="86" spans="1:6" x14ac:dyDescent="0.25">
      <c r="A86" t="s">
        <v>0</v>
      </c>
      <c r="B86" t="s">
        <v>78</v>
      </c>
      <c r="C86" t="s">
        <v>8</v>
      </c>
      <c r="D86" s="3">
        <v>43347</v>
      </c>
      <c r="F86" t="s">
        <v>28</v>
      </c>
    </row>
    <row r="87" spans="1:6" x14ac:dyDescent="0.25">
      <c r="A87" t="s">
        <v>1</v>
      </c>
      <c r="B87" s="2">
        <v>0.99305555555555547</v>
      </c>
      <c r="C87" s="2">
        <v>0.65972222222222221</v>
      </c>
      <c r="D87" s="3">
        <v>43347</v>
      </c>
    </row>
    <row r="88" spans="1:6" x14ac:dyDescent="0.25">
      <c r="A88" t="s">
        <v>4</v>
      </c>
      <c r="B88">
        <v>37</v>
      </c>
    </row>
    <row r="89" spans="1:6" x14ac:dyDescent="0.25">
      <c r="A89" t="s">
        <v>5</v>
      </c>
      <c r="B89">
        <v>62</v>
      </c>
    </row>
    <row r="90" spans="1:6" x14ac:dyDescent="0.25">
      <c r="A90" t="s">
        <v>6</v>
      </c>
      <c r="B90">
        <v>52</v>
      </c>
    </row>
    <row r="92" spans="1:6" x14ac:dyDescent="0.25">
      <c r="A92" t="s">
        <v>0</v>
      </c>
      <c r="B92" t="s">
        <v>80</v>
      </c>
      <c r="C92" t="s">
        <v>8</v>
      </c>
      <c r="D92" s="3">
        <v>43348</v>
      </c>
      <c r="F92" t="s">
        <v>27</v>
      </c>
    </row>
    <row r="93" spans="1:6" x14ac:dyDescent="0.25">
      <c r="A93" t="s">
        <v>1</v>
      </c>
      <c r="B93" s="2">
        <v>0.26250000000000001</v>
      </c>
      <c r="C93" s="2"/>
    </row>
    <row r="94" spans="1:6" x14ac:dyDescent="0.25">
      <c r="A94" t="s">
        <v>4</v>
      </c>
      <c r="B94">
        <v>40</v>
      </c>
    </row>
    <row r="95" spans="1:6" x14ac:dyDescent="0.25">
      <c r="A95" t="s">
        <v>5</v>
      </c>
      <c r="B95">
        <v>63</v>
      </c>
    </row>
    <row r="96" spans="1:6" x14ac:dyDescent="0.25">
      <c r="A96" t="s">
        <v>6</v>
      </c>
      <c r="B96">
        <v>53</v>
      </c>
    </row>
    <row r="98" spans="1:7" x14ac:dyDescent="0.25">
      <c r="A98" t="s">
        <v>0</v>
      </c>
      <c r="B98" t="s">
        <v>81</v>
      </c>
      <c r="C98" t="s">
        <v>8</v>
      </c>
      <c r="D98" s="3">
        <v>43348</v>
      </c>
      <c r="F98" t="s">
        <v>27</v>
      </c>
    </row>
    <row r="99" spans="1:7" x14ac:dyDescent="0.25">
      <c r="A99" t="s">
        <v>1</v>
      </c>
      <c r="B99" s="2">
        <v>0.41111111111111115</v>
      </c>
      <c r="C99" s="2"/>
    </row>
    <row r="100" spans="1:7" x14ac:dyDescent="0.25">
      <c r="A100" t="s">
        <v>4</v>
      </c>
      <c r="B100">
        <v>43</v>
      </c>
    </row>
    <row r="101" spans="1:7" x14ac:dyDescent="0.25">
      <c r="A101" t="s">
        <v>5</v>
      </c>
      <c r="B101">
        <v>70</v>
      </c>
    </row>
    <row r="102" spans="1:7" x14ac:dyDescent="0.25">
      <c r="A102" t="s">
        <v>6</v>
      </c>
      <c r="B102">
        <v>60</v>
      </c>
    </row>
    <row r="104" spans="1:7" x14ac:dyDescent="0.25">
      <c r="A104" t="s">
        <v>0</v>
      </c>
      <c r="B104" t="s">
        <v>110</v>
      </c>
      <c r="C104" t="s">
        <v>8</v>
      </c>
      <c r="D104" s="3">
        <v>43348</v>
      </c>
      <c r="F104" t="s">
        <v>28</v>
      </c>
    </row>
    <row r="105" spans="1:7" x14ac:dyDescent="0.25">
      <c r="A105" t="s">
        <v>1</v>
      </c>
      <c r="B105" s="2">
        <v>0.55277777777777781</v>
      </c>
      <c r="C105" s="2"/>
    </row>
    <row r="106" spans="1:7" x14ac:dyDescent="0.25">
      <c r="A106" t="s">
        <v>4</v>
      </c>
      <c r="B106">
        <v>46</v>
      </c>
    </row>
    <row r="107" spans="1:7" x14ac:dyDescent="0.25">
      <c r="A107" t="s">
        <v>5</v>
      </c>
      <c r="B107">
        <v>66</v>
      </c>
    </row>
    <row r="108" spans="1:7" x14ac:dyDescent="0.25">
      <c r="A108" t="s">
        <v>6</v>
      </c>
      <c r="B108">
        <v>52</v>
      </c>
    </row>
    <row r="110" spans="1:7" x14ac:dyDescent="0.25">
      <c r="A110" t="s">
        <v>0</v>
      </c>
      <c r="B110" t="s">
        <v>120</v>
      </c>
      <c r="C110" t="s">
        <v>8</v>
      </c>
      <c r="D110" s="3">
        <v>43348</v>
      </c>
      <c r="F110" t="s">
        <v>28</v>
      </c>
      <c r="G110" t="s">
        <v>124</v>
      </c>
    </row>
    <row r="111" spans="1:7" x14ac:dyDescent="0.25">
      <c r="A111" t="s">
        <v>1</v>
      </c>
      <c r="B111" s="2">
        <v>0.70138888888888884</v>
      </c>
      <c r="C111" s="2"/>
    </row>
    <row r="112" spans="1:7" x14ac:dyDescent="0.25">
      <c r="A112" t="s">
        <v>4</v>
      </c>
      <c r="B112">
        <v>48</v>
      </c>
    </row>
    <row r="113" spans="1:7" x14ac:dyDescent="0.25">
      <c r="A113" t="s">
        <v>5</v>
      </c>
      <c r="B113">
        <v>78</v>
      </c>
    </row>
    <row r="114" spans="1:7" x14ac:dyDescent="0.25">
      <c r="A114" t="s">
        <v>6</v>
      </c>
      <c r="B114">
        <v>68</v>
      </c>
    </row>
    <row r="116" spans="1:7" x14ac:dyDescent="0.25">
      <c r="A116" t="s">
        <v>0</v>
      </c>
      <c r="B116" t="s">
        <v>121</v>
      </c>
      <c r="C116" t="s">
        <v>8</v>
      </c>
      <c r="D116" s="3">
        <v>43348</v>
      </c>
      <c r="F116" t="s">
        <v>28</v>
      </c>
      <c r="G116" t="s">
        <v>130</v>
      </c>
    </row>
    <row r="117" spans="1:7" x14ac:dyDescent="0.25">
      <c r="A117" t="s">
        <v>1</v>
      </c>
      <c r="B117" s="2">
        <v>0.8666666666666667</v>
      </c>
      <c r="C117" s="2"/>
      <c r="G117" t="s">
        <v>131</v>
      </c>
    </row>
    <row r="118" spans="1:7" x14ac:dyDescent="0.25">
      <c r="A118" t="s">
        <v>4</v>
      </c>
      <c r="B118">
        <v>50</v>
      </c>
      <c r="G118" t="s">
        <v>132</v>
      </c>
    </row>
    <row r="119" spans="1:7" x14ac:dyDescent="0.25">
      <c r="A119" t="s">
        <v>5</v>
      </c>
      <c r="B119">
        <v>83</v>
      </c>
    </row>
    <row r="120" spans="1:7" x14ac:dyDescent="0.25">
      <c r="A120" t="s">
        <v>6</v>
      </c>
      <c r="B120">
        <v>73</v>
      </c>
    </row>
    <row r="122" spans="1:7" x14ac:dyDescent="0.25">
      <c r="A122" t="s">
        <v>0</v>
      </c>
      <c r="B122" t="s">
        <v>127</v>
      </c>
      <c r="C122" t="s">
        <v>8</v>
      </c>
      <c r="D122" s="3">
        <v>43349</v>
      </c>
      <c r="F122" t="s">
        <v>27</v>
      </c>
      <c r="G122" t="s">
        <v>136</v>
      </c>
    </row>
    <row r="123" spans="1:7" x14ac:dyDescent="0.25">
      <c r="A123" t="s">
        <v>1</v>
      </c>
      <c r="B123" s="2">
        <v>3.8194444444444441E-2</v>
      </c>
      <c r="G123" t="s">
        <v>137</v>
      </c>
    </row>
    <row r="124" spans="1:7" x14ac:dyDescent="0.25">
      <c r="A124" t="s">
        <v>4</v>
      </c>
      <c r="B124" t="s">
        <v>22</v>
      </c>
    </row>
    <row r="125" spans="1:7" x14ac:dyDescent="0.25">
      <c r="A125" t="s">
        <v>5</v>
      </c>
      <c r="B125">
        <v>87</v>
      </c>
    </row>
    <row r="126" spans="1:7" x14ac:dyDescent="0.25">
      <c r="A126" t="s">
        <v>6</v>
      </c>
      <c r="B126">
        <v>77</v>
      </c>
    </row>
    <row r="128" spans="1:7" x14ac:dyDescent="0.25">
      <c r="A128" t="s">
        <v>0</v>
      </c>
      <c r="B128" t="s">
        <v>128</v>
      </c>
      <c r="C128" t="s">
        <v>8</v>
      </c>
      <c r="D128" s="3">
        <v>43349</v>
      </c>
      <c r="F128" t="s">
        <v>27</v>
      </c>
    </row>
    <row r="129" spans="1:7" x14ac:dyDescent="0.25">
      <c r="A129" t="s">
        <v>1</v>
      </c>
      <c r="B129" s="2">
        <v>0.21111111111111111</v>
      </c>
    </row>
    <row r="130" spans="1:7" x14ac:dyDescent="0.25">
      <c r="A130" t="s">
        <v>4</v>
      </c>
      <c r="B130">
        <v>53</v>
      </c>
    </row>
    <row r="131" spans="1:7" x14ac:dyDescent="0.25">
      <c r="A131" t="s">
        <v>5</v>
      </c>
      <c r="B131">
        <v>92</v>
      </c>
    </row>
    <row r="132" spans="1:7" x14ac:dyDescent="0.25">
      <c r="A132" t="s">
        <v>6</v>
      </c>
      <c r="B132">
        <v>82</v>
      </c>
    </row>
    <row r="134" spans="1:7" x14ac:dyDescent="0.25">
      <c r="A134" t="s">
        <v>0</v>
      </c>
      <c r="B134" t="s">
        <v>129</v>
      </c>
      <c r="C134" t="s">
        <v>8</v>
      </c>
      <c r="D134" s="3">
        <v>43349</v>
      </c>
      <c r="F134" t="s">
        <v>27</v>
      </c>
      <c r="G134" t="s">
        <v>192</v>
      </c>
    </row>
    <row r="135" spans="1:7" x14ac:dyDescent="0.25">
      <c r="A135" t="s">
        <v>1</v>
      </c>
      <c r="B135" s="2">
        <v>0.36527777777777781</v>
      </c>
      <c r="C135" s="2"/>
    </row>
    <row r="136" spans="1:7" x14ac:dyDescent="0.25">
      <c r="A136" t="s">
        <v>4</v>
      </c>
      <c r="B136">
        <v>56</v>
      </c>
    </row>
    <row r="137" spans="1:7" x14ac:dyDescent="0.25">
      <c r="A137" t="s">
        <v>5</v>
      </c>
      <c r="B137">
        <v>93</v>
      </c>
    </row>
    <row r="138" spans="1:7" x14ac:dyDescent="0.25">
      <c r="A138" t="s">
        <v>6</v>
      </c>
      <c r="B138">
        <v>83</v>
      </c>
    </row>
    <row r="140" spans="1:7" x14ac:dyDescent="0.25">
      <c r="A140" t="s">
        <v>0</v>
      </c>
      <c r="B140" t="s">
        <v>151</v>
      </c>
      <c r="C140" t="s">
        <v>8</v>
      </c>
      <c r="D140" s="3">
        <v>43349</v>
      </c>
      <c r="F140" t="s">
        <v>28</v>
      </c>
    </row>
    <row r="141" spans="1:7" x14ac:dyDescent="0.25">
      <c r="A141" t="s">
        <v>1</v>
      </c>
      <c r="B141" s="2">
        <v>0.52222222222222225</v>
      </c>
      <c r="C141" s="2"/>
    </row>
    <row r="142" spans="1:7" x14ac:dyDescent="0.25">
      <c r="A142" t="s">
        <v>4</v>
      </c>
      <c r="B142">
        <v>59</v>
      </c>
    </row>
    <row r="143" spans="1:7" x14ac:dyDescent="0.25">
      <c r="A143" t="s">
        <v>5</v>
      </c>
      <c r="B143">
        <v>95</v>
      </c>
    </row>
    <row r="144" spans="1:7" x14ac:dyDescent="0.25">
      <c r="A144" t="s">
        <v>6</v>
      </c>
      <c r="B144">
        <v>85</v>
      </c>
    </row>
    <row r="146" spans="1:7" x14ac:dyDescent="0.25">
      <c r="A146" t="s">
        <v>0</v>
      </c>
      <c r="B146" t="s">
        <v>150</v>
      </c>
      <c r="C146" t="s">
        <v>8</v>
      </c>
      <c r="D146" s="3">
        <v>43349</v>
      </c>
      <c r="F146" t="s">
        <v>28</v>
      </c>
      <c r="G146" t="s">
        <v>226</v>
      </c>
    </row>
    <row r="147" spans="1:7" x14ac:dyDescent="0.25">
      <c r="A147" t="s">
        <v>1</v>
      </c>
      <c r="B147" s="2">
        <v>0.68055555555555547</v>
      </c>
      <c r="C147" s="2"/>
    </row>
    <row r="148" spans="1:7" x14ac:dyDescent="0.25">
      <c r="A148" t="s">
        <v>4</v>
      </c>
      <c r="B148">
        <v>62</v>
      </c>
    </row>
    <row r="149" spans="1:7" x14ac:dyDescent="0.25">
      <c r="A149" t="s">
        <v>5</v>
      </c>
      <c r="B149">
        <v>110</v>
      </c>
    </row>
    <row r="150" spans="1:7" x14ac:dyDescent="0.25">
      <c r="A150" t="s">
        <v>6</v>
      </c>
      <c r="B150">
        <v>100</v>
      </c>
    </row>
    <row r="152" spans="1:7" x14ac:dyDescent="0.25">
      <c r="A152" t="s">
        <v>0</v>
      </c>
      <c r="B152" t="s">
        <v>149</v>
      </c>
      <c r="C152" t="s">
        <v>8</v>
      </c>
      <c r="D152" s="3">
        <v>43349</v>
      </c>
      <c r="F152" t="s">
        <v>28</v>
      </c>
      <c r="G152" t="s">
        <v>226</v>
      </c>
    </row>
    <row r="153" spans="1:7" x14ac:dyDescent="0.25">
      <c r="A153" t="s">
        <v>1</v>
      </c>
      <c r="B153" s="2">
        <v>0.85138888888888886</v>
      </c>
      <c r="C153" s="2"/>
    </row>
    <row r="154" spans="1:7" x14ac:dyDescent="0.25">
      <c r="A154" t="s">
        <v>4</v>
      </c>
      <c r="B154">
        <v>65</v>
      </c>
    </row>
    <row r="155" spans="1:7" x14ac:dyDescent="0.25">
      <c r="A155" t="s">
        <v>5</v>
      </c>
      <c r="B155">
        <v>117</v>
      </c>
    </row>
    <row r="156" spans="1:7" x14ac:dyDescent="0.25">
      <c r="A156" t="s">
        <v>6</v>
      </c>
      <c r="B156">
        <v>107</v>
      </c>
    </row>
    <row r="158" spans="1:7" x14ac:dyDescent="0.25">
      <c r="A158" t="s">
        <v>0</v>
      </c>
      <c r="B158" t="s">
        <v>148</v>
      </c>
      <c r="C158" t="s">
        <v>8</v>
      </c>
      <c r="D158" s="3">
        <v>43350</v>
      </c>
      <c r="F158" t="s">
        <v>27</v>
      </c>
      <c r="G158" t="s">
        <v>214</v>
      </c>
    </row>
    <row r="159" spans="1:7" x14ac:dyDescent="0.25">
      <c r="A159" t="s">
        <v>1</v>
      </c>
      <c r="B159" s="2">
        <v>1.4583333333333332E-2</v>
      </c>
      <c r="G159" t="s">
        <v>227</v>
      </c>
    </row>
    <row r="160" spans="1:7" x14ac:dyDescent="0.25">
      <c r="A160" t="s">
        <v>4</v>
      </c>
      <c r="B160">
        <v>68</v>
      </c>
    </row>
    <row r="161" spans="1:7" x14ac:dyDescent="0.25">
      <c r="A161" t="s">
        <v>5</v>
      </c>
      <c r="B161">
        <v>123</v>
      </c>
    </row>
    <row r="162" spans="1:7" x14ac:dyDescent="0.25">
      <c r="A162" t="s">
        <v>6</v>
      </c>
      <c r="B162">
        <v>110</v>
      </c>
    </row>
    <row r="164" spans="1:7" x14ac:dyDescent="0.25">
      <c r="A164" t="s">
        <v>0</v>
      </c>
      <c r="B164" t="s">
        <v>223</v>
      </c>
      <c r="C164" t="s">
        <v>8</v>
      </c>
      <c r="D164" s="3">
        <v>43350</v>
      </c>
      <c r="F164" t="s">
        <v>27</v>
      </c>
      <c r="G164" t="s">
        <v>224</v>
      </c>
    </row>
    <row r="165" spans="1:7" x14ac:dyDescent="0.25">
      <c r="A165" t="s">
        <v>1</v>
      </c>
      <c r="B165" s="2">
        <v>0.15</v>
      </c>
      <c r="G165" t="s">
        <v>225</v>
      </c>
    </row>
    <row r="166" spans="1:7" x14ac:dyDescent="0.25">
      <c r="A166" t="s">
        <v>4</v>
      </c>
      <c r="B166">
        <v>71</v>
      </c>
    </row>
    <row r="167" spans="1:7" x14ac:dyDescent="0.25">
      <c r="A167" t="s">
        <v>5</v>
      </c>
      <c r="B167">
        <v>128</v>
      </c>
    </row>
    <row r="168" spans="1:7" x14ac:dyDescent="0.25">
      <c r="A168" t="s">
        <v>6</v>
      </c>
      <c r="B168">
        <v>113</v>
      </c>
    </row>
    <row r="170" spans="1:7" x14ac:dyDescent="0.25">
      <c r="A170" t="s">
        <v>0</v>
      </c>
      <c r="B170" t="s">
        <v>147</v>
      </c>
      <c r="C170" t="s">
        <v>8</v>
      </c>
      <c r="D170" s="3">
        <v>43350</v>
      </c>
      <c r="F170" t="s">
        <v>27</v>
      </c>
      <c r="G170" t="s">
        <v>220</v>
      </c>
    </row>
    <row r="171" spans="1:7" x14ac:dyDescent="0.25">
      <c r="A171" t="s">
        <v>1</v>
      </c>
      <c r="B171" s="2">
        <v>0.25555555555555559</v>
      </c>
    </row>
    <row r="172" spans="1:7" x14ac:dyDescent="0.25">
      <c r="A172" t="s">
        <v>4</v>
      </c>
      <c r="B172">
        <v>72</v>
      </c>
    </row>
    <row r="173" spans="1:7" x14ac:dyDescent="0.25">
      <c r="A173" t="s">
        <v>5</v>
      </c>
      <c r="B173">
        <v>140</v>
      </c>
    </row>
    <row r="174" spans="1:7" x14ac:dyDescent="0.25">
      <c r="A174" t="s">
        <v>6</v>
      </c>
      <c r="B174">
        <v>120</v>
      </c>
    </row>
    <row r="176" spans="1:7" x14ac:dyDescent="0.25">
      <c r="A176" t="s">
        <v>0</v>
      </c>
      <c r="B176" t="s">
        <v>146</v>
      </c>
      <c r="C176" t="s">
        <v>8</v>
      </c>
      <c r="D176" s="3">
        <v>43350</v>
      </c>
      <c r="F176" t="s">
        <v>27</v>
      </c>
      <c r="G176" t="s">
        <v>235</v>
      </c>
    </row>
    <row r="177" spans="1:7" x14ac:dyDescent="0.25">
      <c r="A177" t="s">
        <v>1</v>
      </c>
      <c r="B177" s="2">
        <v>0.44236111111111115</v>
      </c>
      <c r="G177" t="s">
        <v>236</v>
      </c>
    </row>
    <row r="178" spans="1:7" x14ac:dyDescent="0.25">
      <c r="A178" t="s">
        <v>4</v>
      </c>
      <c r="B178">
        <v>75</v>
      </c>
    </row>
    <row r="179" spans="1:7" x14ac:dyDescent="0.25">
      <c r="A179" t="s">
        <v>5</v>
      </c>
      <c r="B179">
        <v>208</v>
      </c>
    </row>
    <row r="180" spans="1:7" x14ac:dyDescent="0.25">
      <c r="A180" t="s">
        <v>6</v>
      </c>
      <c r="B180">
        <v>195</v>
      </c>
    </row>
    <row r="182" spans="1:7" x14ac:dyDescent="0.25">
      <c r="A182" t="s">
        <v>0</v>
      </c>
      <c r="B182" t="s">
        <v>145</v>
      </c>
      <c r="C182" t="s">
        <v>8</v>
      </c>
      <c r="D182" s="3">
        <v>43350</v>
      </c>
      <c r="F182" t="s">
        <v>28</v>
      </c>
    </row>
    <row r="183" spans="1:7" x14ac:dyDescent="0.25">
      <c r="A183" t="s">
        <v>1</v>
      </c>
      <c r="B183" s="2">
        <v>0.625</v>
      </c>
    </row>
    <row r="184" spans="1:7" x14ac:dyDescent="0.25">
      <c r="A184" t="s">
        <v>4</v>
      </c>
      <c r="B184">
        <v>78</v>
      </c>
    </row>
    <row r="185" spans="1:7" x14ac:dyDescent="0.25">
      <c r="A185" t="s">
        <v>5</v>
      </c>
      <c r="B185">
        <v>503</v>
      </c>
    </row>
    <row r="186" spans="1:7" x14ac:dyDescent="0.25">
      <c r="A186" t="s">
        <v>6</v>
      </c>
      <c r="B186">
        <v>197</v>
      </c>
    </row>
    <row r="188" spans="1:7" x14ac:dyDescent="0.25">
      <c r="A188" t="s">
        <v>0</v>
      </c>
      <c r="B188" t="s">
        <v>19</v>
      </c>
      <c r="C188" t="s">
        <v>8</v>
      </c>
      <c r="D188" s="3">
        <v>43350</v>
      </c>
      <c r="F188" t="s">
        <v>28</v>
      </c>
    </row>
    <row r="189" spans="1:7" x14ac:dyDescent="0.25">
      <c r="A189" t="s">
        <v>1</v>
      </c>
      <c r="B189" s="2">
        <v>0.77777777777777779</v>
      </c>
    </row>
    <row r="190" spans="1:7" x14ac:dyDescent="0.25">
      <c r="A190" t="s">
        <v>4</v>
      </c>
      <c r="B190">
        <v>80</v>
      </c>
    </row>
    <row r="191" spans="1:7" x14ac:dyDescent="0.25">
      <c r="A191" t="s">
        <v>5</v>
      </c>
      <c r="B191">
        <v>549</v>
      </c>
    </row>
    <row r="192" spans="1:7" x14ac:dyDescent="0.25">
      <c r="A192" t="s">
        <v>6</v>
      </c>
      <c r="B192">
        <v>197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70" zoomScaleNormal="70" workbookViewId="0">
      <selection activeCell="H32" sqref="H32"/>
    </sheetView>
  </sheetViews>
  <sheetFormatPr defaultRowHeight="15" x14ac:dyDescent="0.25"/>
  <cols>
    <col min="1" max="1" width="10.5703125" customWidth="1"/>
    <col min="2" max="2" width="10.28515625" customWidth="1"/>
    <col min="3" max="3" width="13.85546875" customWidth="1"/>
    <col min="4" max="4" width="13.42578125" customWidth="1"/>
    <col min="5" max="5" width="7" style="5" customWidth="1"/>
    <col min="6" max="6" width="6.28515625" customWidth="1"/>
    <col min="7" max="7" width="10" customWidth="1"/>
    <col min="8" max="8" width="8.7109375" customWidth="1"/>
    <col min="9" max="9" width="4.42578125" customWidth="1"/>
    <col min="10" max="10" width="48.140625" customWidth="1"/>
  </cols>
  <sheetData>
    <row r="1" spans="1:11" x14ac:dyDescent="0.25">
      <c r="A1" t="s">
        <v>83</v>
      </c>
      <c r="B1" t="s">
        <v>84</v>
      </c>
      <c r="C1" t="s">
        <v>85</v>
      </c>
      <c r="D1" t="s">
        <v>82</v>
      </c>
      <c r="E1" s="5" t="s">
        <v>90</v>
      </c>
      <c r="F1" t="s">
        <v>88</v>
      </c>
      <c r="G1" t="s">
        <v>0</v>
      </c>
      <c r="H1" t="s">
        <v>205</v>
      </c>
      <c r="I1" t="s">
        <v>158</v>
      </c>
      <c r="J1" t="s">
        <v>166</v>
      </c>
      <c r="K1" t="s">
        <v>97</v>
      </c>
    </row>
    <row r="2" spans="1:11" x14ac:dyDescent="0.25">
      <c r="A2" s="3">
        <v>43345</v>
      </c>
      <c r="B2" s="2">
        <v>0.34652777777777777</v>
      </c>
      <c r="C2" s="3">
        <v>43345</v>
      </c>
      <c r="D2" s="8" t="s">
        <v>86</v>
      </c>
      <c r="E2" s="12">
        <v>3</v>
      </c>
      <c r="G2" t="s">
        <v>87</v>
      </c>
      <c r="K2" t="s">
        <v>98</v>
      </c>
    </row>
    <row r="3" spans="1:11" x14ac:dyDescent="0.25">
      <c r="A3" s="3">
        <v>43345</v>
      </c>
      <c r="B3" s="2">
        <v>0.72430555555555554</v>
      </c>
      <c r="C3" s="3">
        <v>43345</v>
      </c>
      <c r="D3" s="2">
        <v>0.39097222222222222</v>
      </c>
      <c r="E3" s="5">
        <v>3</v>
      </c>
      <c r="G3" t="s">
        <v>87</v>
      </c>
    </row>
    <row r="4" spans="1:11" x14ac:dyDescent="0.25">
      <c r="A4" s="3">
        <v>43345</v>
      </c>
      <c r="B4" s="2">
        <v>0.76944444444444438</v>
      </c>
      <c r="C4" s="3">
        <v>43345</v>
      </c>
      <c r="D4" s="2">
        <v>0.43611111111111112</v>
      </c>
      <c r="E4" s="5">
        <v>3</v>
      </c>
      <c r="F4">
        <v>3</v>
      </c>
      <c r="G4" t="s">
        <v>89</v>
      </c>
      <c r="H4" t="s">
        <v>159</v>
      </c>
      <c r="I4" s="14" t="s">
        <v>159</v>
      </c>
      <c r="J4" s="14"/>
      <c r="K4" t="s">
        <v>99</v>
      </c>
    </row>
    <row r="5" spans="1:11" x14ac:dyDescent="0.25">
      <c r="A5" s="3">
        <v>43346</v>
      </c>
      <c r="B5" s="13" t="s">
        <v>91</v>
      </c>
      <c r="C5" s="3">
        <v>43345</v>
      </c>
      <c r="D5" s="2">
        <v>0.70486111111111116</v>
      </c>
      <c r="E5" s="5">
        <v>3</v>
      </c>
      <c r="F5">
        <v>2</v>
      </c>
      <c r="G5" t="s">
        <v>92</v>
      </c>
      <c r="H5" t="s">
        <v>159</v>
      </c>
      <c r="I5" t="s">
        <v>159</v>
      </c>
      <c r="K5" t="s">
        <v>100</v>
      </c>
    </row>
    <row r="6" spans="1:11" x14ac:dyDescent="0.25">
      <c r="A6" s="3">
        <v>43346</v>
      </c>
      <c r="B6" s="2">
        <v>0.23680555555555557</v>
      </c>
      <c r="C6" s="3">
        <v>43345</v>
      </c>
      <c r="D6" s="2">
        <v>0.90347222222222223</v>
      </c>
      <c r="E6" s="5">
        <v>3</v>
      </c>
      <c r="F6">
        <v>2</v>
      </c>
      <c r="G6" t="s">
        <v>93</v>
      </c>
      <c r="H6" t="s">
        <v>159</v>
      </c>
      <c r="I6" t="s">
        <v>159</v>
      </c>
    </row>
    <row r="7" spans="1:11" x14ac:dyDescent="0.25">
      <c r="A7" s="3">
        <v>43346</v>
      </c>
      <c r="B7" s="2">
        <v>0.43611111111111112</v>
      </c>
      <c r="C7" s="3">
        <v>43346</v>
      </c>
      <c r="D7" s="2">
        <v>0.10277777777777779</v>
      </c>
      <c r="E7" s="5">
        <v>3</v>
      </c>
      <c r="F7">
        <v>2</v>
      </c>
      <c r="G7" t="s">
        <v>94</v>
      </c>
      <c r="H7" t="s">
        <v>159</v>
      </c>
      <c r="I7" t="s">
        <v>159</v>
      </c>
      <c r="J7" t="s">
        <v>162</v>
      </c>
    </row>
    <row r="8" spans="1:11" x14ac:dyDescent="0.25">
      <c r="A8" s="3">
        <v>43346</v>
      </c>
      <c r="B8" s="2">
        <v>0.61805555555555558</v>
      </c>
      <c r="C8" s="3">
        <v>43346</v>
      </c>
      <c r="D8" s="2">
        <v>0.28472222222222221</v>
      </c>
      <c r="E8" s="5">
        <v>3</v>
      </c>
      <c r="F8">
        <v>2</v>
      </c>
      <c r="G8" t="s">
        <v>95</v>
      </c>
      <c r="H8" t="s">
        <v>159</v>
      </c>
      <c r="I8" t="s">
        <v>159</v>
      </c>
    </row>
    <row r="9" spans="1:11" x14ac:dyDescent="0.25">
      <c r="A9" s="3">
        <v>43346</v>
      </c>
      <c r="B9" s="2">
        <v>0.79791666666666661</v>
      </c>
      <c r="C9" s="3">
        <v>43346</v>
      </c>
      <c r="D9" s="2">
        <v>0.46458333333333335</v>
      </c>
      <c r="E9" s="5">
        <v>2</v>
      </c>
      <c r="F9">
        <v>1</v>
      </c>
      <c r="G9" t="s">
        <v>96</v>
      </c>
      <c r="H9" t="s">
        <v>159</v>
      </c>
      <c r="I9" t="s">
        <v>159</v>
      </c>
    </row>
    <row r="10" spans="1:11" x14ac:dyDescent="0.25">
      <c r="A10" s="3">
        <v>43346</v>
      </c>
      <c r="B10" s="2">
        <v>0.93402777777777779</v>
      </c>
      <c r="C10" s="3">
        <v>43346</v>
      </c>
      <c r="D10" s="2">
        <v>0.60069444444444442</v>
      </c>
      <c r="E10" s="5">
        <v>2</v>
      </c>
      <c r="F10">
        <v>2</v>
      </c>
      <c r="G10" t="s">
        <v>101</v>
      </c>
      <c r="H10" t="s">
        <v>159</v>
      </c>
      <c r="I10" t="s">
        <v>159</v>
      </c>
    </row>
    <row r="11" spans="1:11" x14ac:dyDescent="0.25">
      <c r="A11" s="3">
        <v>43347</v>
      </c>
      <c r="B11" s="2">
        <v>0.1173611111111111</v>
      </c>
      <c r="C11" s="3">
        <v>43346</v>
      </c>
      <c r="D11" s="2">
        <v>0.78402777777777777</v>
      </c>
      <c r="E11" s="5">
        <v>3</v>
      </c>
      <c r="F11">
        <v>1</v>
      </c>
      <c r="G11" t="s">
        <v>102</v>
      </c>
      <c r="H11" t="s">
        <v>159</v>
      </c>
      <c r="I11" t="s">
        <v>159</v>
      </c>
    </row>
    <row r="12" spans="1:11" x14ac:dyDescent="0.25">
      <c r="A12" s="17">
        <v>43347</v>
      </c>
      <c r="B12" s="18">
        <v>0.28333333333333333</v>
      </c>
      <c r="C12" s="19">
        <v>43346</v>
      </c>
      <c r="D12" s="18">
        <v>0.95000000000000007</v>
      </c>
      <c r="E12" s="20">
        <v>3</v>
      </c>
      <c r="F12" s="21">
        <v>2</v>
      </c>
      <c r="G12" s="21" t="s">
        <v>103</v>
      </c>
      <c r="H12" s="21" t="s">
        <v>159</v>
      </c>
      <c r="I12" s="21" t="s">
        <v>222</v>
      </c>
      <c r="J12" s="16" t="s">
        <v>161</v>
      </c>
    </row>
    <row r="13" spans="1:11" x14ac:dyDescent="0.25">
      <c r="A13" s="3">
        <v>43347</v>
      </c>
      <c r="B13" s="2">
        <v>0.45555555555555555</v>
      </c>
      <c r="C13" s="3">
        <v>43347</v>
      </c>
      <c r="D13" s="2">
        <v>0.12222222222222223</v>
      </c>
      <c r="E13" s="5">
        <v>2</v>
      </c>
      <c r="F13">
        <v>1</v>
      </c>
      <c r="G13" t="s">
        <v>104</v>
      </c>
      <c r="H13" t="s">
        <v>159</v>
      </c>
      <c r="I13" t="s">
        <v>159</v>
      </c>
      <c r="J13" t="s">
        <v>164</v>
      </c>
    </row>
    <row r="14" spans="1:11" x14ac:dyDescent="0.25">
      <c r="A14" s="3">
        <v>43347</v>
      </c>
      <c r="B14" s="2">
        <v>0.63541666666666663</v>
      </c>
      <c r="C14" s="3">
        <v>43347</v>
      </c>
      <c r="D14" s="2">
        <v>0.30208333333333331</v>
      </c>
      <c r="E14" s="5">
        <v>2</v>
      </c>
      <c r="F14">
        <v>1</v>
      </c>
      <c r="G14" t="s">
        <v>105</v>
      </c>
      <c r="H14" t="s">
        <v>159</v>
      </c>
      <c r="I14" t="s">
        <v>159</v>
      </c>
    </row>
    <row r="15" spans="1:11" x14ac:dyDescent="0.25">
      <c r="A15" s="3">
        <v>43347</v>
      </c>
      <c r="B15" s="2">
        <v>0.81805555555555554</v>
      </c>
      <c r="C15" s="3">
        <v>43347</v>
      </c>
      <c r="D15" s="2">
        <v>0.48472222222222222</v>
      </c>
      <c r="E15" s="5">
        <v>2</v>
      </c>
      <c r="F15">
        <v>1</v>
      </c>
      <c r="G15" t="s">
        <v>106</v>
      </c>
      <c r="H15" t="s">
        <v>159</v>
      </c>
      <c r="I15" t="s">
        <v>159</v>
      </c>
    </row>
    <row r="16" spans="1:11" x14ac:dyDescent="0.25">
      <c r="A16" s="3">
        <v>43347</v>
      </c>
      <c r="B16" s="2">
        <v>0.97499999999999998</v>
      </c>
      <c r="C16" s="3">
        <v>43347</v>
      </c>
      <c r="D16" s="2">
        <v>0.64166666666666672</v>
      </c>
      <c r="E16" s="5">
        <v>2</v>
      </c>
      <c r="F16">
        <v>1</v>
      </c>
      <c r="G16" t="s">
        <v>107</v>
      </c>
      <c r="H16" t="s">
        <v>159</v>
      </c>
      <c r="I16" t="s">
        <v>159</v>
      </c>
      <c r="J16" t="s">
        <v>163</v>
      </c>
    </row>
    <row r="17" spans="1:10" x14ac:dyDescent="0.25">
      <c r="A17" s="3">
        <v>43348</v>
      </c>
      <c r="B17" s="2">
        <v>0.14375000000000002</v>
      </c>
      <c r="C17" s="3">
        <v>43347</v>
      </c>
      <c r="D17" s="2">
        <v>0.81041666666666667</v>
      </c>
      <c r="E17" s="5">
        <v>2</v>
      </c>
      <c r="F17">
        <v>1</v>
      </c>
      <c r="G17" t="s">
        <v>108</v>
      </c>
      <c r="H17" t="s">
        <v>159</v>
      </c>
      <c r="I17" t="s">
        <v>159</v>
      </c>
      <c r="J17" t="s">
        <v>164</v>
      </c>
    </row>
    <row r="18" spans="1:10" x14ac:dyDescent="0.25">
      <c r="A18" s="3">
        <v>43348</v>
      </c>
      <c r="B18" s="2">
        <v>0.32361111111111113</v>
      </c>
      <c r="C18" s="3">
        <v>43347</v>
      </c>
      <c r="D18" s="2">
        <v>0.9902777777777777</v>
      </c>
      <c r="E18" s="5">
        <v>2</v>
      </c>
      <c r="F18">
        <v>1</v>
      </c>
      <c r="G18" t="s">
        <v>109</v>
      </c>
      <c r="H18" t="s">
        <v>159</v>
      </c>
      <c r="I18" t="s">
        <v>159</v>
      </c>
      <c r="J18" t="s">
        <v>165</v>
      </c>
    </row>
    <row r="19" spans="1:10" x14ac:dyDescent="0.25">
      <c r="A19" s="3">
        <v>43348</v>
      </c>
      <c r="B19" s="2">
        <v>0.59166666666666667</v>
      </c>
      <c r="C19" s="3">
        <v>43348</v>
      </c>
      <c r="D19" s="2">
        <v>0.25833333333333336</v>
      </c>
      <c r="E19" s="5">
        <v>2</v>
      </c>
      <c r="F19">
        <v>1</v>
      </c>
      <c r="G19" t="s">
        <v>152</v>
      </c>
      <c r="H19" t="s">
        <v>159</v>
      </c>
      <c r="I19" t="s">
        <v>159</v>
      </c>
      <c r="J19" t="s">
        <v>167</v>
      </c>
    </row>
    <row r="20" spans="1:10" x14ac:dyDescent="0.25">
      <c r="A20" s="3">
        <v>43348</v>
      </c>
      <c r="B20" s="2">
        <v>0.7402777777777777</v>
      </c>
      <c r="C20" s="3">
        <v>43348</v>
      </c>
      <c r="D20" s="2">
        <f>B20-TIME(8,0,0)</f>
        <v>0.40694444444444439</v>
      </c>
      <c r="E20" s="5">
        <v>2</v>
      </c>
      <c r="F20">
        <v>1</v>
      </c>
      <c r="G20" t="s">
        <v>153</v>
      </c>
      <c r="H20" t="s">
        <v>159</v>
      </c>
      <c r="I20" t="s">
        <v>159</v>
      </c>
      <c r="J20" t="s">
        <v>165</v>
      </c>
    </row>
    <row r="21" spans="1:10" x14ac:dyDescent="0.25">
      <c r="A21" s="3">
        <v>43348</v>
      </c>
      <c r="B21" s="2">
        <v>0.88263888888888886</v>
      </c>
      <c r="C21" s="3">
        <v>43348</v>
      </c>
      <c r="D21" s="2">
        <f>B21-TIME(8,0,0)</f>
        <v>0.54930555555555549</v>
      </c>
      <c r="E21" s="5">
        <v>2</v>
      </c>
      <c r="F21">
        <v>1</v>
      </c>
      <c r="G21" t="s">
        <v>154</v>
      </c>
      <c r="H21" t="s">
        <v>159</v>
      </c>
      <c r="I21" t="s">
        <v>159</v>
      </c>
      <c r="J21" t="s">
        <v>165</v>
      </c>
    </row>
    <row r="22" spans="1:10" x14ac:dyDescent="0.25">
      <c r="A22" s="3">
        <v>43349</v>
      </c>
      <c r="B22" s="2">
        <v>3.1944444444444449E-2</v>
      </c>
      <c r="C22" s="3">
        <v>43348</v>
      </c>
      <c r="D22" s="2">
        <v>0.69861111111111107</v>
      </c>
      <c r="E22" s="5">
        <v>2</v>
      </c>
      <c r="F22">
        <v>1</v>
      </c>
      <c r="G22" t="s">
        <v>155</v>
      </c>
      <c r="H22" t="s">
        <v>159</v>
      </c>
      <c r="I22" t="s">
        <v>159</v>
      </c>
    </row>
    <row r="23" spans="1:10" x14ac:dyDescent="0.25">
      <c r="A23" s="3">
        <v>43349</v>
      </c>
      <c r="B23" s="2">
        <v>0.19652777777777777</v>
      </c>
      <c r="C23" s="3">
        <v>43348</v>
      </c>
      <c r="D23" s="2">
        <v>0.86319444444444438</v>
      </c>
      <c r="E23" s="5">
        <v>2</v>
      </c>
      <c r="F23">
        <v>1</v>
      </c>
      <c r="G23" t="s">
        <v>156</v>
      </c>
      <c r="H23" t="s">
        <v>159</v>
      </c>
      <c r="I23" t="s">
        <v>159</v>
      </c>
    </row>
    <row r="24" spans="1:10" x14ac:dyDescent="0.25">
      <c r="A24" s="3">
        <v>43349</v>
      </c>
      <c r="B24" s="2">
        <v>0.3611111111111111</v>
      </c>
      <c r="C24" s="3">
        <v>43349</v>
      </c>
      <c r="D24" s="2">
        <v>2.7777777777777776E-2</v>
      </c>
      <c r="E24" s="5">
        <v>2</v>
      </c>
      <c r="F24">
        <v>1</v>
      </c>
      <c r="G24" t="s">
        <v>157</v>
      </c>
      <c r="H24" t="s">
        <v>159</v>
      </c>
      <c r="I24" t="s">
        <v>159</v>
      </c>
    </row>
    <row r="25" spans="1:10" x14ac:dyDescent="0.25">
      <c r="A25" s="3">
        <v>43349</v>
      </c>
      <c r="B25" s="2">
        <v>0.54166666666666663</v>
      </c>
      <c r="C25" s="3">
        <v>43349</v>
      </c>
      <c r="D25" s="2">
        <f>B25-TIME(8,0,0)</f>
        <v>0.20833333333333331</v>
      </c>
      <c r="E25" s="5">
        <v>3</v>
      </c>
      <c r="F25">
        <v>1</v>
      </c>
      <c r="G25" t="s">
        <v>168</v>
      </c>
      <c r="H25" t="s">
        <v>159</v>
      </c>
      <c r="I25" t="s">
        <v>159</v>
      </c>
      <c r="J25" t="s">
        <v>183</v>
      </c>
    </row>
    <row r="26" spans="1:10" x14ac:dyDescent="0.25">
      <c r="A26" s="3">
        <v>43349</v>
      </c>
      <c r="B26" s="2">
        <v>0.69444444444444453</v>
      </c>
      <c r="C26" s="3">
        <v>43349</v>
      </c>
      <c r="D26" s="2">
        <f>B26-TIME(8,0,0)</f>
        <v>0.36111111111111122</v>
      </c>
      <c r="E26" s="5">
        <v>3</v>
      </c>
      <c r="F26" s="5">
        <v>2</v>
      </c>
      <c r="G26" t="s">
        <v>169</v>
      </c>
      <c r="H26" t="s">
        <v>159</v>
      </c>
      <c r="I26" t="s">
        <v>159</v>
      </c>
    </row>
    <row r="27" spans="1:10" x14ac:dyDescent="0.25">
      <c r="A27" s="3">
        <v>43349</v>
      </c>
      <c r="B27" s="2">
        <v>0.85555555555555562</v>
      </c>
      <c r="C27" s="3">
        <v>43349</v>
      </c>
      <c r="D27" s="2">
        <f>B27-TIME(8,0,0)</f>
        <v>0.52222222222222237</v>
      </c>
      <c r="E27" s="5">
        <v>3</v>
      </c>
      <c r="F27" s="5">
        <v>1</v>
      </c>
      <c r="G27" t="s">
        <v>170</v>
      </c>
      <c r="H27" t="s">
        <v>159</v>
      </c>
      <c r="I27" t="s">
        <v>159</v>
      </c>
    </row>
    <row r="28" spans="1:10" x14ac:dyDescent="0.25">
      <c r="A28" s="3">
        <v>43350</v>
      </c>
      <c r="B28" s="2">
        <v>1.0416666666666666E-2</v>
      </c>
      <c r="C28" s="3">
        <v>43349</v>
      </c>
      <c r="D28" s="2">
        <v>0.67708333333333337</v>
      </c>
      <c r="E28" s="5">
        <v>3</v>
      </c>
      <c r="F28" s="5">
        <v>3</v>
      </c>
      <c r="G28" t="s">
        <v>171</v>
      </c>
      <c r="H28" t="s">
        <v>202</v>
      </c>
      <c r="J28" t="s">
        <v>221</v>
      </c>
    </row>
    <row r="29" spans="1:10" x14ac:dyDescent="0.25">
      <c r="A29" s="3">
        <v>43350</v>
      </c>
      <c r="B29" s="2">
        <v>0.18124999999999999</v>
      </c>
      <c r="C29" s="3">
        <v>43349</v>
      </c>
      <c r="D29" s="2">
        <v>0.84791666666666676</v>
      </c>
      <c r="E29" s="5">
        <v>3</v>
      </c>
      <c r="F29" s="5"/>
      <c r="G29" t="s">
        <v>172</v>
      </c>
      <c r="H29" t="s">
        <v>202</v>
      </c>
      <c r="J29" t="s">
        <v>228</v>
      </c>
    </row>
    <row r="30" spans="1:10" x14ac:dyDescent="0.25">
      <c r="A30" s="3">
        <v>43350</v>
      </c>
      <c r="B30" s="2">
        <v>0.33958333333333335</v>
      </c>
      <c r="C30" s="3">
        <v>43350</v>
      </c>
      <c r="D30" s="2">
        <v>6.2499999999999995E-3</v>
      </c>
      <c r="E30" s="5">
        <v>3</v>
      </c>
      <c r="F30" s="5"/>
      <c r="G30" t="s">
        <v>173</v>
      </c>
      <c r="H30" t="s">
        <v>202</v>
      </c>
      <c r="J30" t="s">
        <v>228</v>
      </c>
    </row>
    <row r="31" spans="1:10" x14ac:dyDescent="0.25">
      <c r="A31" s="3">
        <v>43350</v>
      </c>
      <c r="B31" s="2">
        <v>0.48541666666666666</v>
      </c>
      <c r="C31" s="3">
        <v>43350</v>
      </c>
      <c r="D31" s="2"/>
      <c r="E31" s="5">
        <v>3</v>
      </c>
      <c r="F31" s="5"/>
      <c r="G31" t="s">
        <v>230</v>
      </c>
      <c r="H31" t="s">
        <v>202</v>
      </c>
      <c r="J31" t="s">
        <v>229</v>
      </c>
    </row>
    <row r="32" spans="1:10" x14ac:dyDescent="0.25">
      <c r="A32" s="3">
        <v>43350</v>
      </c>
      <c r="B32" s="2">
        <v>0.58888888888888891</v>
      </c>
      <c r="C32" s="3">
        <v>43350</v>
      </c>
      <c r="E32" s="5">
        <v>3</v>
      </c>
      <c r="G32" t="s">
        <v>174</v>
      </c>
      <c r="H32" t="s">
        <v>202</v>
      </c>
    </row>
    <row r="33" spans="1:9" x14ac:dyDescent="0.25">
      <c r="A33" s="3">
        <v>43350</v>
      </c>
      <c r="B33" s="2">
        <v>0.77083333333333337</v>
      </c>
      <c r="C33" s="3">
        <v>43350</v>
      </c>
      <c r="D33" s="2">
        <f>B33-TIME(8,0,0)</f>
        <v>0.43750000000000006</v>
      </c>
      <c r="E33" s="5">
        <v>2</v>
      </c>
      <c r="G33" t="s">
        <v>175</v>
      </c>
      <c r="H33" t="s">
        <v>159</v>
      </c>
      <c r="I33" t="s">
        <v>159</v>
      </c>
    </row>
    <row r="34" spans="1:9" x14ac:dyDescent="0.25">
      <c r="A34" s="3">
        <v>43350</v>
      </c>
      <c r="B34" s="2">
        <v>0.95138888888888884</v>
      </c>
      <c r="C34" s="3">
        <v>43350</v>
      </c>
      <c r="D34" s="2">
        <f>B34-TIME(8,0,0)</f>
        <v>0.61805555555555558</v>
      </c>
      <c r="E34" s="5">
        <v>2</v>
      </c>
      <c r="G34" t="s">
        <v>176</v>
      </c>
      <c r="H34" t="s">
        <v>159</v>
      </c>
      <c r="I34" t="s">
        <v>159</v>
      </c>
    </row>
    <row r="35" spans="1:9" x14ac:dyDescent="0.25">
      <c r="A35" s="3">
        <v>43350</v>
      </c>
      <c r="B35" s="2">
        <v>0.44444444444444442</v>
      </c>
      <c r="C35" s="3">
        <v>43350</v>
      </c>
      <c r="D35" s="2">
        <v>0.77777777777777779</v>
      </c>
      <c r="E35" s="5">
        <v>2</v>
      </c>
      <c r="G35" t="s">
        <v>238</v>
      </c>
      <c r="H35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opLeftCell="A165" workbookViewId="0">
      <selection activeCell="D178" sqref="D178"/>
    </sheetView>
  </sheetViews>
  <sheetFormatPr defaultRowHeight="15" x14ac:dyDescent="0.25"/>
  <cols>
    <col min="1" max="1" width="10.5703125" customWidth="1"/>
  </cols>
  <sheetData>
    <row r="1" spans="1:11" x14ac:dyDescent="0.2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t="s">
        <v>12</v>
      </c>
      <c r="B2" t="s">
        <v>7</v>
      </c>
      <c r="D2" s="4" t="s">
        <v>28</v>
      </c>
    </row>
    <row r="3" spans="1:11" x14ac:dyDescent="0.25">
      <c r="A3" t="s">
        <v>8</v>
      </c>
      <c r="B3" s="3">
        <v>43345</v>
      </c>
    </row>
    <row r="4" spans="1:11" x14ac:dyDescent="0.25">
      <c r="A4" t="s">
        <v>13</v>
      </c>
      <c r="B4">
        <v>0.51200000000000001</v>
      </c>
    </row>
    <row r="5" spans="1:11" x14ac:dyDescent="0.25">
      <c r="A5" t="s">
        <v>15</v>
      </c>
      <c r="B5">
        <v>250</v>
      </c>
    </row>
    <row r="6" spans="1:11" x14ac:dyDescent="0.25">
      <c r="A6" t="s">
        <v>14</v>
      </c>
      <c r="B6">
        <v>300</v>
      </c>
    </row>
    <row r="8" spans="1:11" x14ac:dyDescent="0.25">
      <c r="A8" t="s">
        <v>12</v>
      </c>
      <c r="B8" t="s">
        <v>10</v>
      </c>
      <c r="D8" s="4" t="s">
        <v>28</v>
      </c>
    </row>
    <row r="9" spans="1:11" x14ac:dyDescent="0.25">
      <c r="A9" t="s">
        <v>8</v>
      </c>
      <c r="B9" s="3">
        <v>43345</v>
      </c>
    </row>
    <row r="10" spans="1:11" x14ac:dyDescent="0.25">
      <c r="A10" t="s">
        <v>13</v>
      </c>
      <c r="B10">
        <v>1.024</v>
      </c>
    </row>
    <row r="11" spans="1:11" x14ac:dyDescent="0.25">
      <c r="A11" t="s">
        <v>15</v>
      </c>
      <c r="B11">
        <v>250</v>
      </c>
    </row>
    <row r="12" spans="1:11" x14ac:dyDescent="0.25">
      <c r="A12" t="s">
        <v>14</v>
      </c>
      <c r="B12">
        <v>300</v>
      </c>
    </row>
    <row r="14" spans="1:11" x14ac:dyDescent="0.25">
      <c r="A14" t="s">
        <v>12</v>
      </c>
      <c r="B14" t="s">
        <v>11</v>
      </c>
      <c r="D14" t="s">
        <v>27</v>
      </c>
    </row>
    <row r="15" spans="1:11" x14ac:dyDescent="0.25">
      <c r="A15" t="s">
        <v>8</v>
      </c>
      <c r="B15" s="3">
        <v>43346</v>
      </c>
    </row>
    <row r="16" spans="1:11" x14ac:dyDescent="0.25">
      <c r="A16" t="s">
        <v>13</v>
      </c>
      <c r="B16">
        <v>1.024</v>
      </c>
    </row>
    <row r="17" spans="1:4" x14ac:dyDescent="0.25">
      <c r="A17" t="s">
        <v>15</v>
      </c>
      <c r="B17">
        <v>250</v>
      </c>
    </row>
    <row r="18" spans="1:4" x14ac:dyDescent="0.25">
      <c r="A18" t="s">
        <v>14</v>
      </c>
      <c r="B18">
        <v>300</v>
      </c>
    </row>
    <row r="20" spans="1:4" x14ac:dyDescent="0.25">
      <c r="A20" t="s">
        <v>12</v>
      </c>
      <c r="B20" t="s">
        <v>26</v>
      </c>
      <c r="D20" t="s">
        <v>27</v>
      </c>
    </row>
    <row r="21" spans="1:4" x14ac:dyDescent="0.25">
      <c r="A21" t="s">
        <v>8</v>
      </c>
      <c r="B21" s="3">
        <v>43346</v>
      </c>
    </row>
    <row r="22" spans="1:4" x14ac:dyDescent="0.25">
      <c r="A22" t="s">
        <v>13</v>
      </c>
      <c r="B22">
        <v>1.024</v>
      </c>
    </row>
    <row r="23" spans="1:4" x14ac:dyDescent="0.25">
      <c r="A23" t="s">
        <v>15</v>
      </c>
      <c r="B23">
        <v>250</v>
      </c>
    </row>
    <row r="24" spans="1:4" x14ac:dyDescent="0.25">
      <c r="A24" t="s">
        <v>14</v>
      </c>
      <c r="B24">
        <v>300</v>
      </c>
    </row>
    <row r="26" spans="1:4" x14ac:dyDescent="0.25">
      <c r="A26" t="s">
        <v>12</v>
      </c>
      <c r="B26" t="s">
        <v>36</v>
      </c>
      <c r="D26" t="s">
        <v>27</v>
      </c>
    </row>
    <row r="27" spans="1:4" x14ac:dyDescent="0.25">
      <c r="A27" t="s">
        <v>8</v>
      </c>
      <c r="B27" s="3">
        <v>43346</v>
      </c>
    </row>
    <row r="28" spans="1:4" x14ac:dyDescent="0.25">
      <c r="A28" t="s">
        <v>13</v>
      </c>
      <c r="B28">
        <v>1.024</v>
      </c>
    </row>
    <row r="29" spans="1:4" x14ac:dyDescent="0.25">
      <c r="A29" t="s">
        <v>15</v>
      </c>
      <c r="B29">
        <v>250</v>
      </c>
    </row>
    <row r="30" spans="1:4" x14ac:dyDescent="0.25">
      <c r="A30" t="s">
        <v>14</v>
      </c>
      <c r="B30">
        <v>300</v>
      </c>
      <c r="C30" t="s">
        <v>41</v>
      </c>
    </row>
    <row r="32" spans="1:4" x14ac:dyDescent="0.25">
      <c r="A32" t="s">
        <v>12</v>
      </c>
      <c r="B32" t="s">
        <v>39</v>
      </c>
      <c r="D32" t="s">
        <v>28</v>
      </c>
    </row>
    <row r="33" spans="1:4" x14ac:dyDescent="0.25">
      <c r="A33" t="s">
        <v>8</v>
      </c>
      <c r="B33" s="3">
        <v>43346</v>
      </c>
    </row>
    <row r="34" spans="1:4" x14ac:dyDescent="0.25">
      <c r="A34" t="s">
        <v>13</v>
      </c>
      <c r="B34">
        <v>1.024</v>
      </c>
    </row>
    <row r="35" spans="1:4" x14ac:dyDescent="0.25">
      <c r="A35" t="s">
        <v>15</v>
      </c>
      <c r="B35">
        <v>250</v>
      </c>
    </row>
    <row r="36" spans="1:4" x14ac:dyDescent="0.25">
      <c r="A36" t="s">
        <v>14</v>
      </c>
      <c r="B36">
        <v>600</v>
      </c>
    </row>
    <row r="38" spans="1:4" x14ac:dyDescent="0.25">
      <c r="A38" t="s">
        <v>12</v>
      </c>
      <c r="B38" t="s">
        <v>43</v>
      </c>
      <c r="D38" t="s">
        <v>28</v>
      </c>
    </row>
    <row r="39" spans="1:4" x14ac:dyDescent="0.25">
      <c r="A39" t="s">
        <v>8</v>
      </c>
      <c r="B39" s="3">
        <v>43346</v>
      </c>
    </row>
    <row r="40" spans="1:4" x14ac:dyDescent="0.25">
      <c r="A40" t="s">
        <v>13</v>
      </c>
      <c r="B40">
        <v>1.024</v>
      </c>
    </row>
    <row r="41" spans="1:4" x14ac:dyDescent="0.25">
      <c r="A41" t="s">
        <v>15</v>
      </c>
      <c r="B41">
        <v>250</v>
      </c>
    </row>
    <row r="42" spans="1:4" x14ac:dyDescent="0.25">
      <c r="A42" t="s">
        <v>14</v>
      </c>
      <c r="B42">
        <v>600</v>
      </c>
    </row>
    <row r="44" spans="1:4" x14ac:dyDescent="0.25">
      <c r="A44" t="s">
        <v>12</v>
      </c>
      <c r="B44" t="s">
        <v>50</v>
      </c>
      <c r="D44" t="s">
        <v>28</v>
      </c>
    </row>
    <row r="45" spans="1:4" x14ac:dyDescent="0.25">
      <c r="A45" t="s">
        <v>8</v>
      </c>
      <c r="B45" s="3">
        <v>43346</v>
      </c>
    </row>
    <row r="46" spans="1:4" x14ac:dyDescent="0.25">
      <c r="A46" t="s">
        <v>13</v>
      </c>
      <c r="B46">
        <v>1.024</v>
      </c>
    </row>
    <row r="47" spans="1:4" x14ac:dyDescent="0.25">
      <c r="A47" t="s">
        <v>15</v>
      </c>
      <c r="B47">
        <v>250</v>
      </c>
    </row>
    <row r="48" spans="1:4" x14ac:dyDescent="0.25">
      <c r="A48" t="s">
        <v>14</v>
      </c>
      <c r="B48">
        <v>600</v>
      </c>
    </row>
    <row r="50" spans="1:4" x14ac:dyDescent="0.25">
      <c r="A50" t="s">
        <v>12</v>
      </c>
      <c r="B50" t="s">
        <v>54</v>
      </c>
      <c r="D50" t="s">
        <v>27</v>
      </c>
    </row>
    <row r="51" spans="1:4" x14ac:dyDescent="0.25">
      <c r="A51" t="s">
        <v>8</v>
      </c>
      <c r="B51" s="3">
        <v>43347</v>
      </c>
    </row>
    <row r="52" spans="1:4" x14ac:dyDescent="0.25">
      <c r="A52" t="s">
        <v>13</v>
      </c>
      <c r="B52">
        <v>1.024</v>
      </c>
    </row>
    <row r="53" spans="1:4" x14ac:dyDescent="0.25">
      <c r="A53" t="s">
        <v>15</v>
      </c>
      <c r="B53">
        <v>250</v>
      </c>
    </row>
    <row r="54" spans="1:4" x14ac:dyDescent="0.25">
      <c r="A54" t="s">
        <v>14</v>
      </c>
      <c r="B54">
        <v>600</v>
      </c>
    </row>
    <row r="56" spans="1:4" x14ac:dyDescent="0.25">
      <c r="A56" t="s">
        <v>12</v>
      </c>
      <c r="B56" t="s">
        <v>55</v>
      </c>
      <c r="D56" t="s">
        <v>27</v>
      </c>
    </row>
    <row r="57" spans="1:4" x14ac:dyDescent="0.25">
      <c r="A57" t="s">
        <v>8</v>
      </c>
      <c r="B57" s="3">
        <v>43347</v>
      </c>
    </row>
    <row r="58" spans="1:4" x14ac:dyDescent="0.25">
      <c r="A58" t="s">
        <v>13</v>
      </c>
      <c r="B58">
        <v>1.024</v>
      </c>
    </row>
    <row r="59" spans="1:4" x14ac:dyDescent="0.25">
      <c r="A59" t="s">
        <v>15</v>
      </c>
      <c r="B59">
        <v>250</v>
      </c>
    </row>
    <row r="60" spans="1:4" x14ac:dyDescent="0.25">
      <c r="A60" t="s">
        <v>14</v>
      </c>
      <c r="B60">
        <v>600</v>
      </c>
    </row>
    <row r="62" spans="1:4" x14ac:dyDescent="0.25">
      <c r="A62" t="s">
        <v>12</v>
      </c>
      <c r="B62" t="s">
        <v>56</v>
      </c>
      <c r="D62" t="s">
        <v>27</v>
      </c>
    </row>
    <row r="63" spans="1:4" x14ac:dyDescent="0.25">
      <c r="A63" t="s">
        <v>8</v>
      </c>
      <c r="B63" s="3">
        <v>43347</v>
      </c>
    </row>
    <row r="64" spans="1:4" x14ac:dyDescent="0.25">
      <c r="A64" t="s">
        <v>13</v>
      </c>
      <c r="B64">
        <v>1.024</v>
      </c>
    </row>
    <row r="65" spans="1:4" x14ac:dyDescent="0.25">
      <c r="A65" t="s">
        <v>15</v>
      </c>
      <c r="B65">
        <v>250</v>
      </c>
    </row>
    <row r="66" spans="1:4" x14ac:dyDescent="0.25">
      <c r="A66" t="s">
        <v>14</v>
      </c>
      <c r="B66">
        <v>600</v>
      </c>
    </row>
    <row r="68" spans="1:4" x14ac:dyDescent="0.25">
      <c r="A68" t="s">
        <v>12</v>
      </c>
      <c r="B68" t="s">
        <v>75</v>
      </c>
      <c r="D68" t="s">
        <v>28</v>
      </c>
    </row>
    <row r="69" spans="1:4" x14ac:dyDescent="0.25">
      <c r="A69" t="s">
        <v>8</v>
      </c>
      <c r="B69" s="3">
        <v>43347</v>
      </c>
    </row>
    <row r="70" spans="1:4" x14ac:dyDescent="0.25">
      <c r="A70" t="s">
        <v>13</v>
      </c>
      <c r="B70">
        <v>1.024</v>
      </c>
    </row>
    <row r="71" spans="1:4" x14ac:dyDescent="0.25">
      <c r="A71" t="s">
        <v>15</v>
      </c>
      <c r="B71">
        <v>250</v>
      </c>
    </row>
    <row r="72" spans="1:4" x14ac:dyDescent="0.25">
      <c r="A72" t="s">
        <v>14</v>
      </c>
      <c r="B72">
        <v>600</v>
      </c>
    </row>
    <row r="74" spans="1:4" x14ac:dyDescent="0.25">
      <c r="A74" t="s">
        <v>12</v>
      </c>
      <c r="B74" t="s">
        <v>76</v>
      </c>
      <c r="D74" t="s">
        <v>28</v>
      </c>
    </row>
    <row r="75" spans="1:4" x14ac:dyDescent="0.25">
      <c r="A75" t="s">
        <v>8</v>
      </c>
      <c r="B75" s="3">
        <v>43347</v>
      </c>
    </row>
    <row r="76" spans="1:4" x14ac:dyDescent="0.25">
      <c r="A76" t="s">
        <v>13</v>
      </c>
      <c r="B76">
        <v>1.024</v>
      </c>
    </row>
    <row r="77" spans="1:4" x14ac:dyDescent="0.25">
      <c r="A77" t="s">
        <v>15</v>
      </c>
      <c r="B77">
        <v>250</v>
      </c>
    </row>
    <row r="78" spans="1:4" x14ac:dyDescent="0.25">
      <c r="A78" t="s">
        <v>14</v>
      </c>
      <c r="B78">
        <v>600</v>
      </c>
    </row>
    <row r="81" spans="1:4" x14ac:dyDescent="0.25">
      <c r="A81" t="s">
        <v>12</v>
      </c>
      <c r="B81" t="s">
        <v>78</v>
      </c>
      <c r="D81" t="s">
        <v>28</v>
      </c>
    </row>
    <row r="82" spans="1:4" x14ac:dyDescent="0.25">
      <c r="A82" t="s">
        <v>8</v>
      </c>
      <c r="B82" s="3">
        <v>43348</v>
      </c>
    </row>
    <row r="83" spans="1:4" x14ac:dyDescent="0.25">
      <c r="A83" t="s">
        <v>13</v>
      </c>
      <c r="B83">
        <v>1.024</v>
      </c>
    </row>
    <row r="84" spans="1:4" x14ac:dyDescent="0.25">
      <c r="A84" t="s">
        <v>15</v>
      </c>
      <c r="B84">
        <v>250</v>
      </c>
    </row>
    <row r="85" spans="1:4" x14ac:dyDescent="0.25">
      <c r="A85" t="s">
        <v>14</v>
      </c>
      <c r="B85">
        <v>600</v>
      </c>
    </row>
    <row r="87" spans="1:4" x14ac:dyDescent="0.25">
      <c r="A87" t="s">
        <v>12</v>
      </c>
      <c r="B87" t="s">
        <v>80</v>
      </c>
      <c r="D87" t="s">
        <v>27</v>
      </c>
    </row>
    <row r="88" spans="1:4" x14ac:dyDescent="0.25">
      <c r="A88" t="s">
        <v>8</v>
      </c>
      <c r="B88" s="3">
        <v>43348</v>
      </c>
    </row>
    <row r="89" spans="1:4" x14ac:dyDescent="0.25">
      <c r="A89" t="s">
        <v>13</v>
      </c>
      <c r="B89">
        <v>1.024</v>
      </c>
    </row>
    <row r="90" spans="1:4" x14ac:dyDescent="0.25">
      <c r="A90" t="s">
        <v>15</v>
      </c>
      <c r="B90">
        <v>250</v>
      </c>
    </row>
    <row r="91" spans="1:4" x14ac:dyDescent="0.25">
      <c r="A91" t="s">
        <v>14</v>
      </c>
      <c r="B91">
        <v>600</v>
      </c>
    </row>
    <row r="93" spans="1:4" x14ac:dyDescent="0.25">
      <c r="A93" t="s">
        <v>12</v>
      </c>
      <c r="B93" t="s">
        <v>81</v>
      </c>
      <c r="D93" t="s">
        <v>27</v>
      </c>
    </row>
    <row r="94" spans="1:4" x14ac:dyDescent="0.25">
      <c r="A94" t="s">
        <v>8</v>
      </c>
      <c r="B94" s="3">
        <v>43348</v>
      </c>
    </row>
    <row r="95" spans="1:4" x14ac:dyDescent="0.25">
      <c r="A95" t="s">
        <v>13</v>
      </c>
      <c r="B95">
        <v>1.024</v>
      </c>
    </row>
    <row r="96" spans="1:4" x14ac:dyDescent="0.25">
      <c r="A96" t="s">
        <v>15</v>
      </c>
      <c r="B96">
        <v>250</v>
      </c>
    </row>
    <row r="97" spans="1:5" x14ac:dyDescent="0.25">
      <c r="A97" t="s">
        <v>14</v>
      </c>
      <c r="B97">
        <v>600</v>
      </c>
    </row>
    <row r="99" spans="1:5" x14ac:dyDescent="0.25">
      <c r="A99" t="s">
        <v>12</v>
      </c>
      <c r="B99" t="s">
        <v>110</v>
      </c>
      <c r="D99" t="s">
        <v>123</v>
      </c>
    </row>
    <row r="100" spans="1:5" x14ac:dyDescent="0.25">
      <c r="A100" t="s">
        <v>8</v>
      </c>
      <c r="B100" s="3">
        <v>43348</v>
      </c>
    </row>
    <row r="101" spans="1:5" x14ac:dyDescent="0.25">
      <c r="A101" t="s">
        <v>13</v>
      </c>
      <c r="B101">
        <v>1.024</v>
      </c>
    </row>
    <row r="102" spans="1:5" x14ac:dyDescent="0.25">
      <c r="A102" t="s">
        <v>15</v>
      </c>
      <c r="B102">
        <v>250</v>
      </c>
    </row>
    <row r="103" spans="1:5" x14ac:dyDescent="0.25">
      <c r="A103" t="s">
        <v>14</v>
      </c>
      <c r="B103">
        <v>600</v>
      </c>
    </row>
    <row r="105" spans="1:5" x14ac:dyDescent="0.25">
      <c r="A105" t="s">
        <v>12</v>
      </c>
      <c r="B105" t="s">
        <v>120</v>
      </c>
      <c r="D105" t="s">
        <v>28</v>
      </c>
    </row>
    <row r="106" spans="1:5" x14ac:dyDescent="0.25">
      <c r="A106" t="s">
        <v>8</v>
      </c>
      <c r="B106" s="3">
        <v>43348</v>
      </c>
    </row>
    <row r="107" spans="1:5" x14ac:dyDescent="0.25">
      <c r="A107" t="s">
        <v>13</v>
      </c>
      <c r="B107">
        <v>1.024</v>
      </c>
    </row>
    <row r="108" spans="1:5" x14ac:dyDescent="0.25">
      <c r="A108" t="s">
        <v>15</v>
      </c>
      <c r="B108">
        <v>250</v>
      </c>
    </row>
    <row r="109" spans="1:5" x14ac:dyDescent="0.25">
      <c r="A109" t="s">
        <v>14</v>
      </c>
      <c r="B109">
        <v>600</v>
      </c>
    </row>
    <row r="111" spans="1:5" x14ac:dyDescent="0.25">
      <c r="A111" t="s">
        <v>12</v>
      </c>
      <c r="B111" t="s">
        <v>121</v>
      </c>
      <c r="D111" t="s">
        <v>28</v>
      </c>
      <c r="E111" t="s">
        <v>133</v>
      </c>
    </row>
    <row r="112" spans="1:5" x14ac:dyDescent="0.25">
      <c r="A112" t="s">
        <v>8</v>
      </c>
      <c r="B112" s="3">
        <v>43348</v>
      </c>
      <c r="E112" t="s">
        <v>134</v>
      </c>
    </row>
    <row r="113" spans="1:9" x14ac:dyDescent="0.25">
      <c r="A113" t="s">
        <v>13</v>
      </c>
      <c r="B113">
        <v>1.024</v>
      </c>
    </row>
    <row r="114" spans="1:9" x14ac:dyDescent="0.25">
      <c r="A114" t="s">
        <v>15</v>
      </c>
      <c r="B114">
        <v>250</v>
      </c>
    </row>
    <row r="115" spans="1:9" x14ac:dyDescent="0.25">
      <c r="A115" t="s">
        <v>14</v>
      </c>
      <c r="B115">
        <v>600</v>
      </c>
    </row>
    <row r="117" spans="1:9" x14ac:dyDescent="0.25">
      <c r="A117" t="s">
        <v>12</v>
      </c>
      <c r="B117" t="s">
        <v>127</v>
      </c>
      <c r="D117" t="s">
        <v>27</v>
      </c>
      <c r="E117" t="s">
        <v>139</v>
      </c>
    </row>
    <row r="118" spans="1:9" x14ac:dyDescent="0.25">
      <c r="A118" t="s">
        <v>8</v>
      </c>
      <c r="B118" s="3">
        <v>43349</v>
      </c>
    </row>
    <row r="119" spans="1:9" x14ac:dyDescent="0.25">
      <c r="A119" t="s">
        <v>13</v>
      </c>
      <c r="B119">
        <v>1.024</v>
      </c>
    </row>
    <row r="120" spans="1:9" x14ac:dyDescent="0.25">
      <c r="A120" t="s">
        <v>15</v>
      </c>
      <c r="B120">
        <v>250</v>
      </c>
    </row>
    <row r="121" spans="1:9" x14ac:dyDescent="0.25">
      <c r="A121" t="s">
        <v>14</v>
      </c>
      <c r="B121">
        <v>600</v>
      </c>
    </row>
    <row r="123" spans="1:9" x14ac:dyDescent="0.25">
      <c r="A123" t="s">
        <v>12</v>
      </c>
      <c r="B123" t="s">
        <v>128</v>
      </c>
      <c r="D123" t="s">
        <v>27</v>
      </c>
    </row>
    <row r="124" spans="1:9" x14ac:dyDescent="0.25">
      <c r="A124" t="s">
        <v>8</v>
      </c>
      <c r="B124" s="3">
        <v>43349</v>
      </c>
    </row>
    <row r="125" spans="1:9" x14ac:dyDescent="0.25">
      <c r="A125" t="s">
        <v>13</v>
      </c>
      <c r="B125">
        <v>1.024</v>
      </c>
      <c r="I125" s="2"/>
    </row>
    <row r="126" spans="1:9" x14ac:dyDescent="0.25">
      <c r="A126" t="s">
        <v>15</v>
      </c>
      <c r="B126">
        <v>250</v>
      </c>
    </row>
    <row r="127" spans="1:9" x14ac:dyDescent="0.25">
      <c r="A127" t="s">
        <v>14</v>
      </c>
      <c r="B127">
        <v>600</v>
      </c>
    </row>
    <row r="129" spans="1:5" x14ac:dyDescent="0.25">
      <c r="A129" t="s">
        <v>12</v>
      </c>
      <c r="B129" t="s">
        <v>129</v>
      </c>
      <c r="D129" t="s">
        <v>27</v>
      </c>
      <c r="E129" t="s">
        <v>208</v>
      </c>
    </row>
    <row r="130" spans="1:5" x14ac:dyDescent="0.25">
      <c r="A130" t="s">
        <v>8</v>
      </c>
      <c r="B130" s="3">
        <v>43349</v>
      </c>
    </row>
    <row r="131" spans="1:5" x14ac:dyDescent="0.25">
      <c r="A131" t="s">
        <v>13</v>
      </c>
      <c r="B131">
        <v>1.024</v>
      </c>
    </row>
    <row r="132" spans="1:5" x14ac:dyDescent="0.25">
      <c r="A132" t="s">
        <v>15</v>
      </c>
      <c r="B132">
        <v>250</v>
      </c>
    </row>
    <row r="133" spans="1:5" x14ac:dyDescent="0.25">
      <c r="A133" t="s">
        <v>14</v>
      </c>
      <c r="B133">
        <v>600</v>
      </c>
    </row>
    <row r="135" spans="1:5" x14ac:dyDescent="0.25">
      <c r="A135" t="s">
        <v>12</v>
      </c>
      <c r="B135" t="s">
        <v>151</v>
      </c>
      <c r="D135" t="s">
        <v>28</v>
      </c>
      <c r="E135" t="s">
        <v>207</v>
      </c>
    </row>
    <row r="136" spans="1:5" x14ac:dyDescent="0.25">
      <c r="A136" t="s">
        <v>8</v>
      </c>
      <c r="B136" s="3">
        <v>43349</v>
      </c>
    </row>
    <row r="137" spans="1:5" x14ac:dyDescent="0.25">
      <c r="A137" t="s">
        <v>13</v>
      </c>
      <c r="B137">
        <v>1.024</v>
      </c>
    </row>
    <row r="138" spans="1:5" x14ac:dyDescent="0.25">
      <c r="A138" t="s">
        <v>15</v>
      </c>
      <c r="B138">
        <v>250</v>
      </c>
    </row>
    <row r="139" spans="1:5" x14ac:dyDescent="0.25">
      <c r="A139" t="s">
        <v>14</v>
      </c>
      <c r="B139">
        <v>600</v>
      </c>
    </row>
    <row r="141" spans="1:5" x14ac:dyDescent="0.25">
      <c r="A141" t="s">
        <v>12</v>
      </c>
      <c r="B141" t="s">
        <v>150</v>
      </c>
      <c r="D141" t="s">
        <v>28</v>
      </c>
      <c r="E141" t="s">
        <v>209</v>
      </c>
    </row>
    <row r="142" spans="1:5" x14ac:dyDescent="0.25">
      <c r="A142" t="s">
        <v>8</v>
      </c>
      <c r="B142" s="3">
        <v>43349</v>
      </c>
      <c r="E142" t="s">
        <v>210</v>
      </c>
    </row>
    <row r="143" spans="1:5" x14ac:dyDescent="0.25">
      <c r="A143" t="s">
        <v>13</v>
      </c>
      <c r="B143">
        <v>1.024</v>
      </c>
      <c r="E143" t="s">
        <v>211</v>
      </c>
    </row>
    <row r="144" spans="1:5" x14ac:dyDescent="0.25">
      <c r="A144" t="s">
        <v>15</v>
      </c>
      <c r="B144">
        <v>250</v>
      </c>
    </row>
    <row r="145" spans="1:5" x14ac:dyDescent="0.25">
      <c r="A145" t="s">
        <v>14</v>
      </c>
      <c r="B145">
        <v>600</v>
      </c>
    </row>
    <row r="147" spans="1:5" x14ac:dyDescent="0.25">
      <c r="A147" t="s">
        <v>12</v>
      </c>
      <c r="B147" t="s">
        <v>149</v>
      </c>
      <c r="D147" t="s">
        <v>28</v>
      </c>
      <c r="E147" t="s">
        <v>212</v>
      </c>
    </row>
    <row r="148" spans="1:5" x14ac:dyDescent="0.25">
      <c r="A148" t="s">
        <v>8</v>
      </c>
      <c r="B148" s="3">
        <v>43349</v>
      </c>
    </row>
    <row r="149" spans="1:5" x14ac:dyDescent="0.25">
      <c r="A149" t="s">
        <v>13</v>
      </c>
      <c r="B149">
        <v>1.024</v>
      </c>
    </row>
    <row r="150" spans="1:5" x14ac:dyDescent="0.25">
      <c r="A150" t="s">
        <v>15</v>
      </c>
      <c r="B150">
        <v>250</v>
      </c>
    </row>
    <row r="151" spans="1:5" x14ac:dyDescent="0.25">
      <c r="A151" t="s">
        <v>14</v>
      </c>
      <c r="B151">
        <v>600</v>
      </c>
    </row>
    <row r="153" spans="1:5" x14ac:dyDescent="0.25">
      <c r="A153" t="s">
        <v>12</v>
      </c>
      <c r="B153" t="s">
        <v>148</v>
      </c>
      <c r="D153" t="s">
        <v>27</v>
      </c>
    </row>
    <row r="154" spans="1:5" x14ac:dyDescent="0.25">
      <c r="A154" t="s">
        <v>8</v>
      </c>
      <c r="B154" s="3">
        <v>43350</v>
      </c>
    </row>
    <row r="155" spans="1:5" x14ac:dyDescent="0.25">
      <c r="A155" t="s">
        <v>13</v>
      </c>
      <c r="B155">
        <v>1.024</v>
      </c>
    </row>
    <row r="156" spans="1:5" x14ac:dyDescent="0.25">
      <c r="A156" t="s">
        <v>15</v>
      </c>
      <c r="B156">
        <v>250</v>
      </c>
    </row>
    <row r="157" spans="1:5" x14ac:dyDescent="0.25">
      <c r="A157" t="s">
        <v>14</v>
      </c>
      <c r="B157">
        <v>600</v>
      </c>
    </row>
    <row r="159" spans="1:5" x14ac:dyDescent="0.25">
      <c r="A159" t="s">
        <v>12</v>
      </c>
      <c r="B159" t="s">
        <v>147</v>
      </c>
      <c r="D159" t="s">
        <v>27</v>
      </c>
      <c r="E159" t="s">
        <v>220</v>
      </c>
    </row>
    <row r="160" spans="1:5" x14ac:dyDescent="0.25">
      <c r="A160" t="s">
        <v>8</v>
      </c>
      <c r="B160" s="3">
        <v>43350</v>
      </c>
    </row>
    <row r="161" spans="1:4" x14ac:dyDescent="0.25">
      <c r="A161" t="s">
        <v>13</v>
      </c>
      <c r="B161">
        <v>1.024</v>
      </c>
    </row>
    <row r="162" spans="1:4" x14ac:dyDescent="0.25">
      <c r="A162" t="s">
        <v>15</v>
      </c>
      <c r="B162">
        <v>250</v>
      </c>
    </row>
    <row r="163" spans="1:4" x14ac:dyDescent="0.25">
      <c r="A163" t="s">
        <v>14</v>
      </c>
      <c r="B163">
        <v>600</v>
      </c>
    </row>
    <row r="165" spans="1:4" x14ac:dyDescent="0.25">
      <c r="A165" t="s">
        <v>12</v>
      </c>
      <c r="B165" t="s">
        <v>146</v>
      </c>
      <c r="D165" t="s">
        <v>27</v>
      </c>
    </row>
    <row r="166" spans="1:4" x14ac:dyDescent="0.25">
      <c r="A166" t="s">
        <v>8</v>
      </c>
      <c r="B166" s="3">
        <v>43350</v>
      </c>
    </row>
    <row r="167" spans="1:4" x14ac:dyDescent="0.25">
      <c r="A167" t="s">
        <v>13</v>
      </c>
      <c r="B167">
        <v>1.024</v>
      </c>
    </row>
    <row r="168" spans="1:4" x14ac:dyDescent="0.25">
      <c r="A168" t="s">
        <v>15</v>
      </c>
      <c r="B168">
        <v>250</v>
      </c>
    </row>
    <row r="169" spans="1:4" x14ac:dyDescent="0.25">
      <c r="A169" t="s">
        <v>14</v>
      </c>
      <c r="B169">
        <v>600</v>
      </c>
    </row>
    <row r="171" spans="1:4" x14ac:dyDescent="0.25">
      <c r="A171" t="s">
        <v>12</v>
      </c>
      <c r="B171" t="s">
        <v>145</v>
      </c>
      <c r="D171" t="s">
        <v>28</v>
      </c>
    </row>
    <row r="172" spans="1:4" x14ac:dyDescent="0.25">
      <c r="A172" t="s">
        <v>8</v>
      </c>
      <c r="B172" s="3">
        <v>43350</v>
      </c>
    </row>
    <row r="173" spans="1:4" x14ac:dyDescent="0.25">
      <c r="A173" t="s">
        <v>13</v>
      </c>
      <c r="B173">
        <v>1.024</v>
      </c>
      <c r="C173" t="s">
        <v>237</v>
      </c>
    </row>
    <row r="174" spans="1:4" x14ac:dyDescent="0.25">
      <c r="A174" t="s">
        <v>15</v>
      </c>
      <c r="B174">
        <v>250</v>
      </c>
    </row>
    <row r="175" spans="1:4" x14ac:dyDescent="0.25">
      <c r="A175" t="s">
        <v>14</v>
      </c>
      <c r="B175">
        <v>600</v>
      </c>
    </row>
    <row r="177" spans="1:4" x14ac:dyDescent="0.25">
      <c r="A177" t="s">
        <v>12</v>
      </c>
      <c r="B177" t="s">
        <v>19</v>
      </c>
      <c r="D177" t="s">
        <v>28</v>
      </c>
    </row>
    <row r="178" spans="1:4" x14ac:dyDescent="0.25">
      <c r="A178" t="s">
        <v>8</v>
      </c>
      <c r="B178" s="3">
        <v>43350</v>
      </c>
    </row>
    <row r="179" spans="1:4" x14ac:dyDescent="0.25">
      <c r="A179" t="s">
        <v>13</v>
      </c>
      <c r="B179">
        <v>1.024</v>
      </c>
    </row>
    <row r="180" spans="1:4" x14ac:dyDescent="0.25">
      <c r="A180" t="s">
        <v>15</v>
      </c>
      <c r="B180">
        <v>250</v>
      </c>
    </row>
    <row r="181" spans="1:4" x14ac:dyDescent="0.25">
      <c r="A181" t="s">
        <v>14</v>
      </c>
      <c r="B181">
        <v>600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opLeftCell="A171" workbookViewId="0">
      <selection activeCell="A194" sqref="A194"/>
    </sheetView>
  </sheetViews>
  <sheetFormatPr defaultRowHeight="15" x14ac:dyDescent="0.25"/>
  <cols>
    <col min="1" max="1" width="13.140625" customWidth="1"/>
    <col min="2" max="2" width="11.5703125" bestFit="1" customWidth="1"/>
    <col min="4" max="4" width="11.28515625" customWidth="1"/>
  </cols>
  <sheetData>
    <row r="1" spans="1:11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t="s">
        <v>12</v>
      </c>
      <c r="B2" t="s">
        <v>19</v>
      </c>
      <c r="D2" t="s">
        <v>16</v>
      </c>
      <c r="E2">
        <v>540</v>
      </c>
      <c r="F2" s="6"/>
      <c r="G2" t="s">
        <v>27</v>
      </c>
      <c r="H2" t="s">
        <v>77</v>
      </c>
    </row>
    <row r="3" spans="1:11" x14ac:dyDescent="0.25">
      <c r="A3" t="s">
        <v>8</v>
      </c>
      <c r="B3" s="3">
        <v>43345</v>
      </c>
      <c r="D3" t="s">
        <v>17</v>
      </c>
      <c r="E3">
        <v>35</v>
      </c>
      <c r="F3" s="6"/>
    </row>
    <row r="4" spans="1:11" x14ac:dyDescent="0.25">
      <c r="A4" t="s">
        <v>1</v>
      </c>
      <c r="B4" s="2">
        <v>0.5</v>
      </c>
      <c r="C4" s="2">
        <v>0.83333333333333337</v>
      </c>
      <c r="D4" t="s">
        <v>18</v>
      </c>
      <c r="E4">
        <v>90</v>
      </c>
      <c r="F4" s="6">
        <v>0.83333333333333337</v>
      </c>
      <c r="G4" t="s">
        <v>74</v>
      </c>
    </row>
    <row r="5" spans="1:11" x14ac:dyDescent="0.25">
      <c r="A5" t="s">
        <v>2</v>
      </c>
      <c r="B5" s="2">
        <v>0.5625</v>
      </c>
      <c r="D5" t="s">
        <v>20</v>
      </c>
      <c r="E5">
        <v>1</v>
      </c>
      <c r="F5" s="6">
        <v>0.89583333333333337</v>
      </c>
    </row>
    <row r="6" spans="1:11" x14ac:dyDescent="0.25">
      <c r="A6" t="s">
        <v>3</v>
      </c>
      <c r="B6" s="2">
        <v>0.56458333333333333</v>
      </c>
      <c r="D6" t="s">
        <v>21</v>
      </c>
      <c r="E6" t="s">
        <v>22</v>
      </c>
      <c r="F6" s="6"/>
    </row>
    <row r="7" spans="1:11" x14ac:dyDescent="0.25">
      <c r="F7" s="6"/>
    </row>
    <row r="8" spans="1:11" x14ac:dyDescent="0.25">
      <c r="A8" t="s">
        <v>12</v>
      </c>
      <c r="B8" t="s">
        <v>7</v>
      </c>
      <c r="D8" t="s">
        <v>16</v>
      </c>
      <c r="E8">
        <v>350</v>
      </c>
      <c r="F8" s="6"/>
      <c r="G8" t="s">
        <v>27</v>
      </c>
    </row>
    <row r="9" spans="1:11" x14ac:dyDescent="0.25">
      <c r="A9" t="s">
        <v>8</v>
      </c>
      <c r="B9" s="3">
        <v>43345</v>
      </c>
      <c r="D9" t="s">
        <v>17</v>
      </c>
      <c r="E9">
        <v>45</v>
      </c>
      <c r="F9" s="6"/>
    </row>
    <row r="10" spans="1:11" x14ac:dyDescent="0.25">
      <c r="A10" t="s">
        <v>1</v>
      </c>
      <c r="B10" s="2">
        <v>0.74513888888888891</v>
      </c>
      <c r="C10" s="2">
        <v>4.1666666666666664E-2</v>
      </c>
      <c r="D10" t="s">
        <v>18</v>
      </c>
      <c r="E10">
        <v>113</v>
      </c>
      <c r="F10" s="6">
        <v>7.8472222222222221E-2</v>
      </c>
    </row>
    <row r="11" spans="1:11" x14ac:dyDescent="0.25">
      <c r="A11" t="s">
        <v>2</v>
      </c>
      <c r="B11" s="2">
        <v>0.80763888888888891</v>
      </c>
      <c r="D11" t="s">
        <v>20</v>
      </c>
      <c r="E11">
        <v>3</v>
      </c>
      <c r="F11" s="6">
        <v>0.14097222222222222</v>
      </c>
    </row>
    <row r="12" spans="1:11" x14ac:dyDescent="0.25">
      <c r="A12" t="s">
        <v>3</v>
      </c>
      <c r="B12" s="2" t="s">
        <v>22</v>
      </c>
      <c r="D12" t="s">
        <v>21</v>
      </c>
      <c r="E12">
        <v>4</v>
      </c>
      <c r="F12" s="6"/>
    </row>
    <row r="13" spans="1:11" x14ac:dyDescent="0.25">
      <c r="F13" s="6"/>
    </row>
    <row r="14" spans="1:11" x14ac:dyDescent="0.25">
      <c r="A14" t="s">
        <v>12</v>
      </c>
      <c r="B14" t="s">
        <v>10</v>
      </c>
      <c r="D14" t="s">
        <v>16</v>
      </c>
      <c r="E14">
        <v>157</v>
      </c>
      <c r="F14" s="6"/>
      <c r="G14" t="s">
        <v>28</v>
      </c>
      <c r="H14" t="s">
        <v>30</v>
      </c>
    </row>
    <row r="15" spans="1:11" x14ac:dyDescent="0.25">
      <c r="A15" t="s">
        <v>8</v>
      </c>
      <c r="B15" s="3">
        <v>43345</v>
      </c>
      <c r="D15" t="s">
        <v>17</v>
      </c>
      <c r="E15">
        <v>45</v>
      </c>
      <c r="F15" s="6"/>
      <c r="H15" t="s">
        <v>31</v>
      </c>
    </row>
    <row r="16" spans="1:11" x14ac:dyDescent="0.25">
      <c r="A16" t="s">
        <v>1</v>
      </c>
      <c r="B16" s="2">
        <v>0.93611111111111101</v>
      </c>
      <c r="C16" s="2"/>
      <c r="D16" t="s">
        <v>18</v>
      </c>
      <c r="E16">
        <v>205</v>
      </c>
      <c r="F16" s="6">
        <v>0.26944444444444443</v>
      </c>
    </row>
    <row r="17" spans="1:8" x14ac:dyDescent="0.25">
      <c r="A17" t="s">
        <v>2</v>
      </c>
      <c r="B17" s="2">
        <v>0.99861111111111101</v>
      </c>
      <c r="D17" t="s">
        <v>20</v>
      </c>
      <c r="E17">
        <v>6</v>
      </c>
      <c r="F17" s="6">
        <v>0.33194444444444443</v>
      </c>
    </row>
    <row r="18" spans="1:8" x14ac:dyDescent="0.25">
      <c r="A18" t="s">
        <v>3</v>
      </c>
      <c r="B18" s="8" t="s">
        <v>59</v>
      </c>
      <c r="D18" t="s">
        <v>21</v>
      </c>
      <c r="E18">
        <v>7</v>
      </c>
      <c r="F18" s="6"/>
    </row>
    <row r="19" spans="1:8" x14ac:dyDescent="0.25">
      <c r="F19" s="6"/>
    </row>
    <row r="20" spans="1:8" x14ac:dyDescent="0.25">
      <c r="A20" t="s">
        <v>12</v>
      </c>
      <c r="B20" t="s">
        <v>11</v>
      </c>
      <c r="D20" t="s">
        <v>16</v>
      </c>
      <c r="E20">
        <v>80</v>
      </c>
      <c r="F20" s="6"/>
      <c r="G20" t="s">
        <v>27</v>
      </c>
      <c r="H20" t="s">
        <v>29</v>
      </c>
    </row>
    <row r="21" spans="1:8" x14ac:dyDescent="0.25">
      <c r="A21" t="s">
        <v>8</v>
      </c>
      <c r="B21" s="3">
        <v>43346</v>
      </c>
      <c r="D21" t="s">
        <v>17</v>
      </c>
      <c r="E21">
        <v>45</v>
      </c>
      <c r="F21" s="6"/>
      <c r="H21" t="s">
        <v>32</v>
      </c>
    </row>
    <row r="22" spans="1:8" x14ac:dyDescent="0.25">
      <c r="A22" t="s">
        <v>1</v>
      </c>
      <c r="B22" s="2">
        <v>0.125</v>
      </c>
      <c r="C22" s="2"/>
      <c r="D22" t="s">
        <v>18</v>
      </c>
      <c r="E22">
        <v>95</v>
      </c>
      <c r="F22" s="6">
        <v>0.45833333333333331</v>
      </c>
      <c r="H22" t="s">
        <v>33</v>
      </c>
    </row>
    <row r="23" spans="1:8" x14ac:dyDescent="0.25">
      <c r="A23" t="s">
        <v>2</v>
      </c>
      <c r="B23" s="2">
        <v>0.1875</v>
      </c>
      <c r="D23" t="s">
        <v>20</v>
      </c>
      <c r="E23" t="s">
        <v>22</v>
      </c>
      <c r="F23" s="6">
        <v>0.52083333333333337</v>
      </c>
    </row>
    <row r="24" spans="1:8" x14ac:dyDescent="0.25">
      <c r="A24" t="s">
        <v>3</v>
      </c>
      <c r="B24" s="2">
        <v>0.19097222222222221</v>
      </c>
      <c r="C24" s="2">
        <f>B24-B22</f>
        <v>6.597222222222221E-2</v>
      </c>
      <c r="D24" t="s">
        <v>21</v>
      </c>
      <c r="E24">
        <v>8</v>
      </c>
      <c r="F24" s="6"/>
    </row>
    <row r="25" spans="1:8" x14ac:dyDescent="0.25">
      <c r="F25" s="6"/>
    </row>
    <row r="26" spans="1:8" x14ac:dyDescent="0.25">
      <c r="A26" t="s">
        <v>12</v>
      </c>
      <c r="B26" t="s">
        <v>26</v>
      </c>
      <c r="D26" t="s">
        <v>16</v>
      </c>
      <c r="E26">
        <v>64</v>
      </c>
      <c r="F26" s="6"/>
      <c r="G26" t="s">
        <v>27</v>
      </c>
      <c r="H26" t="s">
        <v>62</v>
      </c>
    </row>
    <row r="27" spans="1:8" x14ac:dyDescent="0.25">
      <c r="A27" t="s">
        <v>8</v>
      </c>
      <c r="B27" s="3">
        <v>43346</v>
      </c>
      <c r="D27" t="s">
        <v>17</v>
      </c>
      <c r="E27">
        <v>45</v>
      </c>
      <c r="F27" s="6"/>
      <c r="H27" t="s">
        <v>63</v>
      </c>
    </row>
    <row r="28" spans="1:8" x14ac:dyDescent="0.25">
      <c r="A28" t="s">
        <v>1</v>
      </c>
      <c r="B28" s="2">
        <v>0.31319444444444444</v>
      </c>
      <c r="C28" s="2">
        <v>0.64652777777777781</v>
      </c>
      <c r="D28" t="s">
        <v>18</v>
      </c>
      <c r="E28">
        <v>75</v>
      </c>
      <c r="F28" s="6">
        <v>0.64652777777777781</v>
      </c>
      <c r="H28" t="s">
        <v>34</v>
      </c>
    </row>
    <row r="29" spans="1:8" x14ac:dyDescent="0.25">
      <c r="A29" t="s">
        <v>2</v>
      </c>
      <c r="B29" s="2">
        <v>0.3756944444444445</v>
      </c>
      <c r="D29" t="s">
        <v>20</v>
      </c>
      <c r="E29">
        <v>10</v>
      </c>
      <c r="F29" s="6">
        <v>0.7090277777777777</v>
      </c>
      <c r="H29" t="s">
        <v>35</v>
      </c>
    </row>
    <row r="30" spans="1:8" x14ac:dyDescent="0.25">
      <c r="A30" t="s">
        <v>3</v>
      </c>
      <c r="B30" s="2">
        <v>0.37638888888888888</v>
      </c>
      <c r="D30" t="s">
        <v>21</v>
      </c>
      <c r="E30">
        <v>11</v>
      </c>
      <c r="F30" s="6"/>
    </row>
    <row r="31" spans="1:8" x14ac:dyDescent="0.25">
      <c r="F31" s="6"/>
    </row>
    <row r="32" spans="1:8" x14ac:dyDescent="0.25">
      <c r="A32" t="s">
        <v>12</v>
      </c>
      <c r="B32" t="s">
        <v>36</v>
      </c>
      <c r="D32" t="s">
        <v>16</v>
      </c>
      <c r="E32" t="s">
        <v>38</v>
      </c>
      <c r="F32" s="6"/>
      <c r="G32" t="s">
        <v>27</v>
      </c>
    </row>
    <row r="33" spans="1:8" x14ac:dyDescent="0.25">
      <c r="A33" t="s">
        <v>8</v>
      </c>
      <c r="B33" s="3">
        <v>43346</v>
      </c>
      <c r="D33" t="s">
        <v>17</v>
      </c>
      <c r="E33">
        <v>45</v>
      </c>
      <c r="F33" s="6"/>
    </row>
    <row r="34" spans="1:8" x14ac:dyDescent="0.25">
      <c r="A34" t="s">
        <v>1</v>
      </c>
      <c r="B34" s="2">
        <v>0.48958333333333331</v>
      </c>
      <c r="C34" s="2">
        <v>0.82291666666666663</v>
      </c>
      <c r="D34" t="s">
        <v>18</v>
      </c>
      <c r="E34" t="s">
        <v>37</v>
      </c>
      <c r="F34" s="6">
        <v>0.82291666666666663</v>
      </c>
    </row>
    <row r="35" spans="1:8" x14ac:dyDescent="0.25">
      <c r="A35" t="s">
        <v>2</v>
      </c>
      <c r="B35" s="2">
        <v>0.55208333333333337</v>
      </c>
      <c r="D35" t="s">
        <v>20</v>
      </c>
      <c r="E35">
        <v>12</v>
      </c>
      <c r="F35" s="6">
        <v>0.88541666666666663</v>
      </c>
    </row>
    <row r="36" spans="1:8" x14ac:dyDescent="0.25">
      <c r="A36" t="s">
        <v>3</v>
      </c>
      <c r="B36" s="2">
        <v>0.55555555555555558</v>
      </c>
      <c r="D36" t="s">
        <v>21</v>
      </c>
      <c r="E36">
        <v>13</v>
      </c>
      <c r="F36" s="6"/>
    </row>
    <row r="37" spans="1:8" x14ac:dyDescent="0.25">
      <c r="F37" s="6"/>
    </row>
    <row r="38" spans="1:8" x14ac:dyDescent="0.25">
      <c r="A38" t="s">
        <v>12</v>
      </c>
      <c r="B38" t="s">
        <v>39</v>
      </c>
      <c r="D38" t="s">
        <v>16</v>
      </c>
      <c r="E38">
        <v>74</v>
      </c>
      <c r="F38" s="6"/>
      <c r="G38" t="s">
        <v>28</v>
      </c>
      <c r="H38" t="s">
        <v>42</v>
      </c>
    </row>
    <row r="39" spans="1:8" x14ac:dyDescent="0.25">
      <c r="A39" t="s">
        <v>8</v>
      </c>
      <c r="B39" s="3">
        <v>43346</v>
      </c>
      <c r="D39" t="s">
        <v>17</v>
      </c>
      <c r="E39">
        <v>45</v>
      </c>
      <c r="F39" s="6"/>
      <c r="H39" t="s">
        <v>44</v>
      </c>
    </row>
    <row r="40" spans="1:8" x14ac:dyDescent="0.25">
      <c r="A40" t="s">
        <v>1</v>
      </c>
      <c r="B40" s="2">
        <v>0.64236111111111105</v>
      </c>
      <c r="C40" s="2">
        <v>0.47569444444444442</v>
      </c>
      <c r="D40" t="s">
        <v>18</v>
      </c>
      <c r="E40">
        <v>90</v>
      </c>
      <c r="F40" s="6"/>
    </row>
    <row r="41" spans="1:8" x14ac:dyDescent="0.25">
      <c r="A41" t="s">
        <v>2</v>
      </c>
      <c r="B41" s="2">
        <v>0.70486111111111116</v>
      </c>
      <c r="D41" t="s">
        <v>20</v>
      </c>
      <c r="E41">
        <v>14</v>
      </c>
      <c r="F41" s="6"/>
    </row>
    <row r="42" spans="1:8" x14ac:dyDescent="0.25">
      <c r="A42" t="s">
        <v>3</v>
      </c>
      <c r="B42" s="2">
        <v>0.7090277777777777</v>
      </c>
      <c r="D42" t="s">
        <v>21</v>
      </c>
      <c r="E42">
        <v>15</v>
      </c>
      <c r="F42" s="6"/>
    </row>
    <row r="43" spans="1:8" x14ac:dyDescent="0.25">
      <c r="F43" s="6"/>
    </row>
    <row r="44" spans="1:8" x14ac:dyDescent="0.25">
      <c r="A44" t="s">
        <v>12</v>
      </c>
      <c r="B44" t="s">
        <v>43</v>
      </c>
      <c r="D44" t="s">
        <v>16</v>
      </c>
      <c r="E44">
        <v>68</v>
      </c>
      <c r="F44" s="6"/>
      <c r="G44" t="s">
        <v>28</v>
      </c>
      <c r="H44" t="s">
        <v>49</v>
      </c>
    </row>
    <row r="45" spans="1:8" x14ac:dyDescent="0.25">
      <c r="A45" t="s">
        <v>8</v>
      </c>
      <c r="B45" s="3">
        <v>43346</v>
      </c>
      <c r="D45" t="s">
        <v>17</v>
      </c>
      <c r="E45">
        <v>45</v>
      </c>
      <c r="F45" s="6"/>
      <c r="H45" t="s">
        <v>60</v>
      </c>
    </row>
    <row r="46" spans="1:8" x14ac:dyDescent="0.25">
      <c r="A46" t="s">
        <v>1</v>
      </c>
      <c r="B46" s="2">
        <v>0.80486111111111114</v>
      </c>
      <c r="C46" s="2">
        <v>0.13819444444444443</v>
      </c>
      <c r="D46" t="s">
        <v>18</v>
      </c>
      <c r="E46">
        <v>83</v>
      </c>
      <c r="F46" s="6"/>
    </row>
    <row r="47" spans="1:8" x14ac:dyDescent="0.25">
      <c r="A47" t="s">
        <v>2</v>
      </c>
      <c r="B47" s="2">
        <v>0.86736111111111114</v>
      </c>
      <c r="D47" t="s">
        <v>20</v>
      </c>
      <c r="E47">
        <v>17</v>
      </c>
      <c r="F47" s="6"/>
    </row>
    <row r="48" spans="1:8" x14ac:dyDescent="0.25">
      <c r="A48" t="s">
        <v>3</v>
      </c>
      <c r="B48" s="2">
        <v>0.87013888888888891</v>
      </c>
      <c r="D48" t="s">
        <v>21</v>
      </c>
      <c r="E48">
        <v>18</v>
      </c>
      <c r="F48" s="6"/>
    </row>
    <row r="49" spans="1:15" x14ac:dyDescent="0.25">
      <c r="F49" s="6"/>
      <c r="O49" t="s">
        <v>45</v>
      </c>
    </row>
    <row r="50" spans="1:15" x14ac:dyDescent="0.25">
      <c r="A50" t="s">
        <v>12</v>
      </c>
      <c r="B50" t="s">
        <v>50</v>
      </c>
      <c r="D50" t="s">
        <v>16</v>
      </c>
      <c r="E50">
        <v>63</v>
      </c>
      <c r="F50" s="6"/>
      <c r="G50" t="s">
        <v>28</v>
      </c>
      <c r="H50" t="s">
        <v>52</v>
      </c>
      <c r="O50" t="s">
        <v>46</v>
      </c>
    </row>
    <row r="51" spans="1:15" x14ac:dyDescent="0.25">
      <c r="A51" t="s">
        <v>8</v>
      </c>
      <c r="B51" s="3">
        <v>43346</v>
      </c>
      <c r="D51" t="s">
        <v>17</v>
      </c>
      <c r="E51">
        <v>45</v>
      </c>
      <c r="F51" s="6"/>
      <c r="H51" t="s">
        <v>53</v>
      </c>
      <c r="O51" t="s">
        <v>47</v>
      </c>
    </row>
    <row r="52" spans="1:15" x14ac:dyDescent="0.25">
      <c r="A52" t="s">
        <v>1</v>
      </c>
      <c r="B52" s="2">
        <v>0.97013888888888899</v>
      </c>
      <c r="C52" s="2">
        <v>0.3034722222222222</v>
      </c>
      <c r="D52" t="s">
        <v>18</v>
      </c>
      <c r="E52">
        <v>74</v>
      </c>
      <c r="F52" s="6"/>
      <c r="H52" t="s">
        <v>61</v>
      </c>
      <c r="O52" t="s">
        <v>48</v>
      </c>
    </row>
    <row r="53" spans="1:15" x14ac:dyDescent="0.25">
      <c r="A53" t="s">
        <v>2</v>
      </c>
      <c r="B53" s="7" t="s">
        <v>57</v>
      </c>
      <c r="D53" t="s">
        <v>20</v>
      </c>
      <c r="E53" t="s">
        <v>51</v>
      </c>
      <c r="F53" s="6"/>
    </row>
    <row r="54" spans="1:15" x14ac:dyDescent="0.25">
      <c r="A54" t="s">
        <v>3</v>
      </c>
      <c r="B54" s="8" t="s">
        <v>58</v>
      </c>
      <c r="D54" t="s">
        <v>21</v>
      </c>
      <c r="E54">
        <v>23</v>
      </c>
      <c r="F54" s="6"/>
    </row>
    <row r="55" spans="1:15" x14ac:dyDescent="0.25">
      <c r="F55" s="6"/>
    </row>
    <row r="56" spans="1:15" x14ac:dyDescent="0.25">
      <c r="A56" t="s">
        <v>12</v>
      </c>
      <c r="B56" t="s">
        <v>54</v>
      </c>
      <c r="D56" t="s">
        <v>16</v>
      </c>
      <c r="E56">
        <v>64</v>
      </c>
      <c r="F56" s="6"/>
      <c r="G56" t="s">
        <v>27</v>
      </c>
      <c r="H56" t="s">
        <v>64</v>
      </c>
    </row>
    <row r="57" spans="1:15" x14ac:dyDescent="0.25">
      <c r="A57" t="s">
        <v>8</v>
      </c>
      <c r="B57" s="3">
        <v>43347</v>
      </c>
      <c r="D57" t="s">
        <v>17</v>
      </c>
      <c r="E57">
        <v>45</v>
      </c>
      <c r="F57" s="6"/>
      <c r="H57" t="s">
        <v>65</v>
      </c>
    </row>
    <row r="58" spans="1:15" x14ac:dyDescent="0.25">
      <c r="A58" t="s">
        <v>1</v>
      </c>
      <c r="B58" s="2">
        <v>0.14583333333333334</v>
      </c>
      <c r="C58" s="2">
        <v>0.47916666666666669</v>
      </c>
      <c r="D58" t="s">
        <v>18</v>
      </c>
      <c r="E58">
        <v>75</v>
      </c>
      <c r="F58" s="6"/>
      <c r="H58" t="s">
        <v>68</v>
      </c>
    </row>
    <row r="59" spans="1:15" x14ac:dyDescent="0.25">
      <c r="A59" t="s">
        <v>2</v>
      </c>
      <c r="B59" s="2">
        <v>0.20833333333333334</v>
      </c>
      <c r="D59" t="s">
        <v>20</v>
      </c>
      <c r="E59">
        <v>25</v>
      </c>
      <c r="F59" s="6"/>
      <c r="H59" t="s">
        <v>69</v>
      </c>
    </row>
    <row r="60" spans="1:15" x14ac:dyDescent="0.25">
      <c r="A60" t="s">
        <v>3</v>
      </c>
      <c r="B60" s="2">
        <v>0.21527777777777779</v>
      </c>
      <c r="D60" t="s">
        <v>21</v>
      </c>
      <c r="E60">
        <v>26</v>
      </c>
      <c r="F60" s="6"/>
      <c r="H60" t="s">
        <v>70</v>
      </c>
    </row>
    <row r="61" spans="1:15" x14ac:dyDescent="0.25">
      <c r="F61" s="6"/>
    </row>
    <row r="62" spans="1:15" x14ac:dyDescent="0.25">
      <c r="A62" t="s">
        <v>12</v>
      </c>
      <c r="B62" t="s">
        <v>55</v>
      </c>
      <c r="D62" t="s">
        <v>16</v>
      </c>
      <c r="E62">
        <v>66</v>
      </c>
      <c r="F62" s="6"/>
      <c r="G62" t="s">
        <v>27</v>
      </c>
      <c r="H62" t="s">
        <v>72</v>
      </c>
    </row>
    <row r="63" spans="1:15" x14ac:dyDescent="0.25">
      <c r="A63" t="s">
        <v>8</v>
      </c>
      <c r="B63" s="3">
        <v>43347</v>
      </c>
      <c r="D63" t="s">
        <v>17</v>
      </c>
      <c r="E63">
        <v>45</v>
      </c>
      <c r="F63" s="6"/>
      <c r="H63" t="s">
        <v>73</v>
      </c>
    </row>
    <row r="64" spans="1:15" x14ac:dyDescent="0.25">
      <c r="A64" t="s">
        <v>1</v>
      </c>
      <c r="B64" s="2">
        <v>0.32083333333333336</v>
      </c>
      <c r="C64" s="2">
        <v>0.65416666666666667</v>
      </c>
      <c r="D64" t="s">
        <v>18</v>
      </c>
      <c r="E64">
        <v>79</v>
      </c>
      <c r="F64" s="6"/>
    </row>
    <row r="65" spans="1:8" x14ac:dyDescent="0.25">
      <c r="A65" t="s">
        <v>2</v>
      </c>
      <c r="B65" s="2">
        <v>0.3833333333333333</v>
      </c>
      <c r="D65" t="s">
        <v>20</v>
      </c>
      <c r="E65">
        <v>27</v>
      </c>
      <c r="F65" s="6"/>
    </row>
    <row r="66" spans="1:8" x14ac:dyDescent="0.25">
      <c r="A66" t="s">
        <v>3</v>
      </c>
      <c r="B66" s="2">
        <v>0.3888888888888889</v>
      </c>
      <c r="C66" s="2">
        <f>B66-B64</f>
        <v>6.8055555555555536E-2</v>
      </c>
      <c r="D66" t="s">
        <v>21</v>
      </c>
      <c r="E66">
        <v>28</v>
      </c>
      <c r="F66" s="6"/>
    </row>
    <row r="67" spans="1:8" x14ac:dyDescent="0.25">
      <c r="F67" s="6"/>
    </row>
    <row r="68" spans="1:8" x14ac:dyDescent="0.25">
      <c r="A68" t="s">
        <v>12</v>
      </c>
      <c r="B68" t="s">
        <v>56</v>
      </c>
      <c r="D68" t="s">
        <v>16</v>
      </c>
      <c r="E68">
        <v>57</v>
      </c>
      <c r="F68" s="6"/>
      <c r="G68" t="s">
        <v>27</v>
      </c>
      <c r="H68" t="s">
        <v>140</v>
      </c>
    </row>
    <row r="69" spans="1:8" x14ac:dyDescent="0.25">
      <c r="A69" t="s">
        <v>8</v>
      </c>
      <c r="B69" s="3">
        <v>43347</v>
      </c>
      <c r="D69" t="s">
        <v>17</v>
      </c>
      <c r="E69">
        <v>45</v>
      </c>
      <c r="F69" s="6"/>
      <c r="H69" t="s">
        <v>141</v>
      </c>
    </row>
    <row r="70" spans="1:8" x14ac:dyDescent="0.25">
      <c r="A70" t="s">
        <v>1</v>
      </c>
      <c r="B70" s="2">
        <v>0.50694444444444442</v>
      </c>
      <c r="D70" t="s">
        <v>18</v>
      </c>
      <c r="E70">
        <v>67</v>
      </c>
      <c r="F70" s="6"/>
      <c r="H70" t="s">
        <v>142</v>
      </c>
    </row>
    <row r="71" spans="1:8" x14ac:dyDescent="0.25">
      <c r="A71" t="s">
        <v>2</v>
      </c>
      <c r="B71" s="2">
        <v>0.56944444444444442</v>
      </c>
      <c r="D71" t="s">
        <v>20</v>
      </c>
      <c r="E71" t="s">
        <v>22</v>
      </c>
      <c r="F71" s="6"/>
    </row>
    <row r="72" spans="1:8" x14ac:dyDescent="0.25">
      <c r="A72" t="s">
        <v>3</v>
      </c>
      <c r="B72" s="2">
        <v>0.57222222222222219</v>
      </c>
      <c r="D72" t="s">
        <v>21</v>
      </c>
      <c r="E72">
        <v>30</v>
      </c>
      <c r="F72" s="6"/>
    </row>
    <row r="73" spans="1:8" x14ac:dyDescent="0.25">
      <c r="F73" s="6"/>
    </row>
    <row r="74" spans="1:8" x14ac:dyDescent="0.25">
      <c r="A74" t="s">
        <v>12</v>
      </c>
      <c r="B74" t="s">
        <v>75</v>
      </c>
      <c r="D74" t="s">
        <v>16</v>
      </c>
      <c r="E74">
        <v>60</v>
      </c>
      <c r="F74" s="6"/>
      <c r="G74" t="s">
        <v>28</v>
      </c>
    </row>
    <row r="75" spans="1:8" x14ac:dyDescent="0.25">
      <c r="A75" t="s">
        <v>8</v>
      </c>
      <c r="B75" s="3">
        <v>43347</v>
      </c>
      <c r="D75" t="s">
        <v>17</v>
      </c>
      <c r="E75">
        <v>45</v>
      </c>
      <c r="F75" s="6"/>
    </row>
    <row r="76" spans="1:8" x14ac:dyDescent="0.25">
      <c r="A76" t="s">
        <v>1</v>
      </c>
      <c r="B76" s="2">
        <v>0.65763888888888888</v>
      </c>
      <c r="D76" t="s">
        <v>18</v>
      </c>
      <c r="E76">
        <v>70</v>
      </c>
      <c r="F76" s="6"/>
    </row>
    <row r="77" spans="1:8" x14ac:dyDescent="0.25">
      <c r="A77" t="s">
        <v>2</v>
      </c>
      <c r="B77" s="2">
        <v>0.72013888888888899</v>
      </c>
      <c r="D77" t="s">
        <v>20</v>
      </c>
      <c r="E77">
        <v>32</v>
      </c>
      <c r="F77" s="6"/>
    </row>
    <row r="78" spans="1:8" x14ac:dyDescent="0.25">
      <c r="A78" t="s">
        <v>3</v>
      </c>
      <c r="B78" s="2">
        <v>0.72152777777777777</v>
      </c>
      <c r="D78" t="s">
        <v>21</v>
      </c>
      <c r="E78">
        <v>33</v>
      </c>
      <c r="F78" s="6"/>
    </row>
    <row r="79" spans="1:8" x14ac:dyDescent="0.25">
      <c r="F79" s="6"/>
    </row>
    <row r="80" spans="1:8" x14ac:dyDescent="0.25">
      <c r="A80" t="s">
        <v>12</v>
      </c>
      <c r="B80" t="s">
        <v>76</v>
      </c>
      <c r="D80" t="s">
        <v>16</v>
      </c>
      <c r="E80">
        <v>64</v>
      </c>
      <c r="F80" s="6"/>
      <c r="G80" t="s">
        <v>28</v>
      </c>
    </row>
    <row r="81" spans="1:7" x14ac:dyDescent="0.25">
      <c r="A81" t="s">
        <v>8</v>
      </c>
      <c r="B81" s="3">
        <v>43347</v>
      </c>
      <c r="D81" t="s">
        <v>17</v>
      </c>
      <c r="E81">
        <v>45</v>
      </c>
      <c r="F81" s="6"/>
    </row>
    <row r="82" spans="1:7" x14ac:dyDescent="0.25">
      <c r="A82" t="s">
        <v>1</v>
      </c>
      <c r="B82" s="2">
        <v>0.82708333333333339</v>
      </c>
      <c r="D82" t="s">
        <v>18</v>
      </c>
      <c r="E82">
        <v>75</v>
      </c>
      <c r="F82" s="6"/>
    </row>
    <row r="83" spans="1:7" x14ac:dyDescent="0.25">
      <c r="A83" t="s">
        <v>2</v>
      </c>
      <c r="B83" s="2">
        <v>0.88958333333333339</v>
      </c>
      <c r="D83" t="s">
        <v>20</v>
      </c>
      <c r="E83">
        <v>35</v>
      </c>
      <c r="F83" s="6"/>
    </row>
    <row r="84" spans="1:7" x14ac:dyDescent="0.25">
      <c r="A84" t="s">
        <v>3</v>
      </c>
      <c r="B84" s="2">
        <v>0.89027777777777783</v>
      </c>
      <c r="D84" t="s">
        <v>21</v>
      </c>
      <c r="E84">
        <v>36</v>
      </c>
      <c r="F84" s="6"/>
    </row>
    <row r="85" spans="1:7" x14ac:dyDescent="0.25">
      <c r="F85" s="6"/>
    </row>
    <row r="86" spans="1:7" x14ac:dyDescent="0.25">
      <c r="A86" t="s">
        <v>12</v>
      </c>
      <c r="B86" t="s">
        <v>78</v>
      </c>
      <c r="D86" t="s">
        <v>16</v>
      </c>
      <c r="E86">
        <v>62</v>
      </c>
      <c r="F86" s="6"/>
      <c r="G86" t="s">
        <v>28</v>
      </c>
    </row>
    <row r="87" spans="1:7" x14ac:dyDescent="0.25">
      <c r="A87" t="s">
        <v>8</v>
      </c>
      <c r="B87" s="3">
        <v>43348</v>
      </c>
      <c r="D87" t="s">
        <v>17</v>
      </c>
      <c r="E87">
        <v>45</v>
      </c>
      <c r="F87" s="6"/>
    </row>
    <row r="88" spans="1:7" x14ac:dyDescent="0.25">
      <c r="A88" t="s">
        <v>1</v>
      </c>
      <c r="B88" s="2">
        <v>4.8611111111111112E-3</v>
      </c>
      <c r="D88" t="s">
        <v>18</v>
      </c>
      <c r="E88">
        <v>73</v>
      </c>
      <c r="F88" s="6"/>
    </row>
    <row r="89" spans="1:7" x14ac:dyDescent="0.25">
      <c r="A89" t="s">
        <v>2</v>
      </c>
      <c r="B89" s="2">
        <v>6.7361111111111108E-2</v>
      </c>
      <c r="D89" t="s">
        <v>20</v>
      </c>
      <c r="E89">
        <v>38</v>
      </c>
    </row>
    <row r="90" spans="1:7" x14ac:dyDescent="0.25">
      <c r="A90" t="s">
        <v>3</v>
      </c>
      <c r="B90" s="2">
        <v>7.0833333333333331E-2</v>
      </c>
      <c r="D90" t="s">
        <v>21</v>
      </c>
      <c r="E90">
        <v>39</v>
      </c>
    </row>
    <row r="92" spans="1:7" x14ac:dyDescent="0.25">
      <c r="A92" t="s">
        <v>12</v>
      </c>
      <c r="B92" t="s">
        <v>80</v>
      </c>
      <c r="D92" t="s">
        <v>16</v>
      </c>
      <c r="E92">
        <v>75</v>
      </c>
      <c r="G92" t="s">
        <v>27</v>
      </c>
    </row>
    <row r="93" spans="1:7" x14ac:dyDescent="0.25">
      <c r="A93" t="s">
        <v>8</v>
      </c>
      <c r="B93" s="3">
        <v>43348</v>
      </c>
      <c r="D93" t="s">
        <v>17</v>
      </c>
      <c r="E93">
        <v>45</v>
      </c>
    </row>
    <row r="94" spans="1:7" x14ac:dyDescent="0.25">
      <c r="A94" t="s">
        <v>1</v>
      </c>
      <c r="B94" s="2">
        <v>0.27847222222222223</v>
      </c>
      <c r="D94" t="s">
        <v>18</v>
      </c>
      <c r="E94">
        <v>92</v>
      </c>
    </row>
    <row r="95" spans="1:7" x14ac:dyDescent="0.25">
      <c r="A95" t="s">
        <v>2</v>
      </c>
      <c r="B95" s="2">
        <v>0.34097222222222223</v>
      </c>
      <c r="D95" t="s">
        <v>20</v>
      </c>
      <c r="E95">
        <v>41</v>
      </c>
    </row>
    <row r="96" spans="1:7" x14ac:dyDescent="0.25">
      <c r="A96" t="s">
        <v>3</v>
      </c>
      <c r="B96" s="2">
        <v>0.34722222222222227</v>
      </c>
      <c r="D96" t="s">
        <v>21</v>
      </c>
      <c r="E96">
        <v>42</v>
      </c>
    </row>
    <row r="98" spans="1:7" x14ac:dyDescent="0.25">
      <c r="A98" t="s">
        <v>12</v>
      </c>
      <c r="B98" t="s">
        <v>81</v>
      </c>
      <c r="D98" t="s">
        <v>16</v>
      </c>
      <c r="E98">
        <v>70</v>
      </c>
      <c r="G98" t="s">
        <v>27</v>
      </c>
    </row>
    <row r="99" spans="1:7" x14ac:dyDescent="0.25">
      <c r="A99" t="s">
        <v>8</v>
      </c>
      <c r="B99" s="3">
        <v>43348</v>
      </c>
      <c r="D99" t="s">
        <v>17</v>
      </c>
      <c r="E99">
        <v>45</v>
      </c>
    </row>
    <row r="100" spans="1:7" x14ac:dyDescent="0.25">
      <c r="A100" t="s">
        <v>1</v>
      </c>
      <c r="B100" s="2">
        <v>0.42499999999999999</v>
      </c>
      <c r="D100" t="s">
        <v>18</v>
      </c>
      <c r="E100">
        <v>84</v>
      </c>
    </row>
    <row r="101" spans="1:7" x14ac:dyDescent="0.25">
      <c r="A101" t="s">
        <v>2</v>
      </c>
      <c r="B101" s="2">
        <v>0.48749999999999999</v>
      </c>
      <c r="D101" t="s">
        <v>20</v>
      </c>
      <c r="E101">
        <v>44</v>
      </c>
    </row>
    <row r="102" spans="1:7" x14ac:dyDescent="0.25">
      <c r="A102" t="s">
        <v>3</v>
      </c>
      <c r="B102" s="2">
        <v>0.48958333333333331</v>
      </c>
      <c r="D102" t="s">
        <v>21</v>
      </c>
      <c r="E102">
        <v>45</v>
      </c>
    </row>
    <row r="104" spans="1:7" x14ac:dyDescent="0.25">
      <c r="A104" t="s">
        <v>12</v>
      </c>
      <c r="B104" t="s">
        <v>110</v>
      </c>
      <c r="D104" t="s">
        <v>16</v>
      </c>
      <c r="E104">
        <v>66</v>
      </c>
      <c r="G104" t="s">
        <v>28</v>
      </c>
    </row>
    <row r="105" spans="1:7" x14ac:dyDescent="0.25">
      <c r="A105" t="s">
        <v>8</v>
      </c>
      <c r="B105" s="3">
        <v>43348</v>
      </c>
      <c r="D105" t="s">
        <v>17</v>
      </c>
      <c r="E105">
        <v>45</v>
      </c>
    </row>
    <row r="106" spans="1:7" x14ac:dyDescent="0.25">
      <c r="A106" t="s">
        <v>1</v>
      </c>
      <c r="B106" s="2">
        <v>0.56319444444444444</v>
      </c>
      <c r="D106" t="s">
        <v>18</v>
      </c>
      <c r="E106">
        <v>79</v>
      </c>
    </row>
    <row r="107" spans="1:7" x14ac:dyDescent="0.25">
      <c r="A107" t="s">
        <v>2</v>
      </c>
      <c r="B107" s="2">
        <v>0.62569444444444444</v>
      </c>
      <c r="D107" t="s">
        <v>20</v>
      </c>
      <c r="E107">
        <v>47</v>
      </c>
    </row>
    <row r="108" spans="1:7" x14ac:dyDescent="0.25">
      <c r="A108" t="s">
        <v>3</v>
      </c>
      <c r="B108" t="s">
        <v>122</v>
      </c>
      <c r="D108" t="s">
        <v>21</v>
      </c>
      <c r="E108">
        <v>48</v>
      </c>
    </row>
    <row r="110" spans="1:7" x14ac:dyDescent="0.25">
      <c r="A110" t="s">
        <v>12</v>
      </c>
      <c r="B110" t="s">
        <v>120</v>
      </c>
      <c r="D110" t="s">
        <v>16</v>
      </c>
      <c r="E110">
        <v>78</v>
      </c>
      <c r="G110" t="s">
        <v>28</v>
      </c>
    </row>
    <row r="111" spans="1:7" x14ac:dyDescent="0.25">
      <c r="A111" t="s">
        <v>8</v>
      </c>
      <c r="D111" t="s">
        <v>17</v>
      </c>
      <c r="E111">
        <v>45</v>
      </c>
    </row>
    <row r="112" spans="1:7" x14ac:dyDescent="0.25">
      <c r="A112" t="s">
        <v>1</v>
      </c>
      <c r="B112" s="2">
        <v>0.71111111111111114</v>
      </c>
      <c r="D112" t="s">
        <v>18</v>
      </c>
      <c r="E112">
        <v>95</v>
      </c>
    </row>
    <row r="113" spans="1:8" x14ac:dyDescent="0.25">
      <c r="A113" t="s">
        <v>2</v>
      </c>
      <c r="B113" s="2">
        <v>0.77361111111111114</v>
      </c>
      <c r="D113" t="s">
        <v>20</v>
      </c>
      <c r="E113">
        <v>49</v>
      </c>
    </row>
    <row r="114" spans="1:8" x14ac:dyDescent="0.25">
      <c r="A114" t="s">
        <v>3</v>
      </c>
      <c r="B114" t="s">
        <v>125</v>
      </c>
      <c r="D114" t="s">
        <v>21</v>
      </c>
      <c r="E114" t="s">
        <v>126</v>
      </c>
    </row>
    <row r="116" spans="1:8" x14ac:dyDescent="0.25">
      <c r="A116" t="s">
        <v>12</v>
      </c>
      <c r="B116" t="s">
        <v>121</v>
      </c>
      <c r="D116" t="s">
        <v>16</v>
      </c>
      <c r="E116">
        <v>83</v>
      </c>
      <c r="G116" t="s">
        <v>28</v>
      </c>
    </row>
    <row r="117" spans="1:8" x14ac:dyDescent="0.25">
      <c r="A117" t="s">
        <v>8</v>
      </c>
      <c r="B117" s="3">
        <v>43348</v>
      </c>
      <c r="D117" t="s">
        <v>17</v>
      </c>
      <c r="E117">
        <v>45</v>
      </c>
    </row>
    <row r="118" spans="1:8" x14ac:dyDescent="0.25">
      <c r="A118" t="s">
        <v>1</v>
      </c>
      <c r="B118" s="2">
        <v>0.87777777777777777</v>
      </c>
      <c r="D118" t="s">
        <v>18</v>
      </c>
      <c r="E118">
        <v>103</v>
      </c>
    </row>
    <row r="119" spans="1:8" x14ac:dyDescent="0.25">
      <c r="A119" t="s">
        <v>2</v>
      </c>
      <c r="B119" s="2">
        <v>0.94027777777777777</v>
      </c>
      <c r="D119" t="s">
        <v>20</v>
      </c>
      <c r="E119">
        <v>51</v>
      </c>
    </row>
    <row r="120" spans="1:8" x14ac:dyDescent="0.25">
      <c r="A120" t="s">
        <v>3</v>
      </c>
      <c r="B120" t="s">
        <v>135</v>
      </c>
      <c r="D120" t="s">
        <v>21</v>
      </c>
      <c r="E120" t="s">
        <v>25</v>
      </c>
    </row>
    <row r="122" spans="1:8" x14ac:dyDescent="0.25">
      <c r="A122" t="s">
        <v>12</v>
      </c>
      <c r="B122" t="s">
        <v>127</v>
      </c>
      <c r="D122" t="s">
        <v>16</v>
      </c>
      <c r="E122">
        <v>87</v>
      </c>
      <c r="G122" t="s">
        <v>27</v>
      </c>
      <c r="H122" t="s">
        <v>138</v>
      </c>
    </row>
    <row r="123" spans="1:8" x14ac:dyDescent="0.25">
      <c r="A123" t="s">
        <v>8</v>
      </c>
      <c r="B123" s="3">
        <v>43349</v>
      </c>
      <c r="D123" t="s">
        <v>17</v>
      </c>
      <c r="E123">
        <v>45</v>
      </c>
      <c r="H123" t="s">
        <v>143</v>
      </c>
    </row>
    <row r="124" spans="1:8" x14ac:dyDescent="0.25">
      <c r="A124" t="s">
        <v>1</v>
      </c>
      <c r="B124" s="2">
        <v>4.8611111111111112E-2</v>
      </c>
      <c r="D124" t="s">
        <v>18</v>
      </c>
      <c r="E124">
        <v>108</v>
      </c>
      <c r="H124" t="s">
        <v>144</v>
      </c>
    </row>
    <row r="125" spans="1:8" x14ac:dyDescent="0.25">
      <c r="A125" t="s">
        <v>2</v>
      </c>
      <c r="B125" s="2">
        <v>0.1111111111111111</v>
      </c>
      <c r="D125" t="s">
        <v>20</v>
      </c>
      <c r="E125" t="s">
        <v>22</v>
      </c>
    </row>
    <row r="126" spans="1:8" x14ac:dyDescent="0.25">
      <c r="A126" t="s">
        <v>3</v>
      </c>
      <c r="B126" s="2">
        <v>0.11666666666666665</v>
      </c>
      <c r="D126" t="s">
        <v>21</v>
      </c>
      <c r="E126">
        <v>52</v>
      </c>
    </row>
    <row r="128" spans="1:8" x14ac:dyDescent="0.25">
      <c r="A128" t="s">
        <v>12</v>
      </c>
      <c r="B128" t="s">
        <v>128</v>
      </c>
      <c r="D128" t="s">
        <v>16</v>
      </c>
      <c r="E128">
        <v>91</v>
      </c>
      <c r="G128" t="s">
        <v>27</v>
      </c>
    </row>
    <row r="129" spans="1:8" x14ac:dyDescent="0.25">
      <c r="A129" t="s">
        <v>8</v>
      </c>
      <c r="B129" s="3">
        <v>43349</v>
      </c>
      <c r="D129" t="s">
        <v>17</v>
      </c>
      <c r="E129">
        <v>45</v>
      </c>
    </row>
    <row r="130" spans="1:8" x14ac:dyDescent="0.25">
      <c r="A130" t="s">
        <v>1</v>
      </c>
      <c r="B130" s="2">
        <v>0.22083333333333333</v>
      </c>
      <c r="D130" t="s">
        <v>18</v>
      </c>
      <c r="E130">
        <v>114</v>
      </c>
    </row>
    <row r="131" spans="1:8" x14ac:dyDescent="0.25">
      <c r="A131" t="s">
        <v>2</v>
      </c>
      <c r="B131" s="2">
        <v>0.28333333333333333</v>
      </c>
      <c r="D131" t="s">
        <v>20</v>
      </c>
      <c r="E131">
        <v>54</v>
      </c>
    </row>
    <row r="132" spans="1:8" x14ac:dyDescent="0.25">
      <c r="A132" t="s">
        <v>3</v>
      </c>
      <c r="B132" s="2">
        <v>0.28472222222222221</v>
      </c>
      <c r="D132" t="s">
        <v>21</v>
      </c>
      <c r="E132">
        <v>55</v>
      </c>
    </row>
    <row r="134" spans="1:8" x14ac:dyDescent="0.25">
      <c r="A134" t="s">
        <v>12</v>
      </c>
      <c r="B134" t="s">
        <v>129</v>
      </c>
      <c r="D134" t="s">
        <v>16</v>
      </c>
      <c r="E134">
        <v>92</v>
      </c>
      <c r="G134" t="s">
        <v>27</v>
      </c>
      <c r="H134" t="s">
        <v>194</v>
      </c>
    </row>
    <row r="135" spans="1:8" x14ac:dyDescent="0.25">
      <c r="A135" t="s">
        <v>8</v>
      </c>
      <c r="B135" s="3">
        <v>43349</v>
      </c>
      <c r="D135" t="s">
        <v>17</v>
      </c>
      <c r="E135" t="s">
        <v>193</v>
      </c>
      <c r="H135" t="s">
        <v>195</v>
      </c>
    </row>
    <row r="136" spans="1:8" x14ac:dyDescent="0.25">
      <c r="A136" t="s">
        <v>1</v>
      </c>
      <c r="B136" s="2">
        <v>0.3833333333333333</v>
      </c>
      <c r="D136" t="s">
        <v>18</v>
      </c>
      <c r="E136">
        <v>113</v>
      </c>
      <c r="H136" t="s">
        <v>196</v>
      </c>
    </row>
    <row r="137" spans="1:8" x14ac:dyDescent="0.25">
      <c r="A137" t="s">
        <v>2</v>
      </c>
      <c r="B137" s="2">
        <v>0.4458333333333333</v>
      </c>
      <c r="D137" t="s">
        <v>20</v>
      </c>
      <c r="E137">
        <v>57</v>
      </c>
      <c r="H137" t="s">
        <v>206</v>
      </c>
    </row>
    <row r="138" spans="1:8" x14ac:dyDescent="0.25">
      <c r="A138" t="s">
        <v>3</v>
      </c>
      <c r="B138" s="2">
        <v>0.4513888888888889</v>
      </c>
      <c r="D138" t="s">
        <v>21</v>
      </c>
      <c r="E138">
        <v>58</v>
      </c>
    </row>
    <row r="140" spans="1:8" x14ac:dyDescent="0.25">
      <c r="A140" t="s">
        <v>12</v>
      </c>
      <c r="B140" t="s">
        <v>151</v>
      </c>
      <c r="D140" t="s">
        <v>16</v>
      </c>
      <c r="E140">
        <v>95</v>
      </c>
      <c r="G140" t="s">
        <v>28</v>
      </c>
    </row>
    <row r="141" spans="1:8" x14ac:dyDescent="0.25">
      <c r="A141" t="s">
        <v>8</v>
      </c>
      <c r="B141" s="3">
        <v>43349</v>
      </c>
      <c r="D141" t="s">
        <v>17</v>
      </c>
      <c r="E141">
        <v>45</v>
      </c>
    </row>
    <row r="142" spans="1:8" x14ac:dyDescent="0.25">
      <c r="A142" t="s">
        <v>1</v>
      </c>
      <c r="B142" s="2">
        <v>0.53402777777777777</v>
      </c>
      <c r="D142" t="s">
        <v>18</v>
      </c>
      <c r="E142">
        <v>112</v>
      </c>
    </row>
    <row r="143" spans="1:8" x14ac:dyDescent="0.25">
      <c r="A143" t="s">
        <v>2</v>
      </c>
      <c r="B143" s="2">
        <v>0.59652777777777777</v>
      </c>
      <c r="D143" t="s">
        <v>20</v>
      </c>
      <c r="E143">
        <v>60</v>
      </c>
    </row>
    <row r="144" spans="1:8" x14ac:dyDescent="0.25">
      <c r="A144" t="s">
        <v>3</v>
      </c>
      <c r="B144" s="2">
        <v>0.59930555555555554</v>
      </c>
      <c r="D144" t="s">
        <v>21</v>
      </c>
      <c r="E144">
        <v>61</v>
      </c>
    </row>
    <row r="146" spans="1:8" x14ac:dyDescent="0.25">
      <c r="A146" t="s">
        <v>12</v>
      </c>
      <c r="B146" t="s">
        <v>150</v>
      </c>
      <c r="D146" t="s">
        <v>16</v>
      </c>
      <c r="E146">
        <v>110</v>
      </c>
      <c r="G146" t="s">
        <v>28</v>
      </c>
    </row>
    <row r="147" spans="1:8" x14ac:dyDescent="0.25">
      <c r="A147" t="s">
        <v>8</v>
      </c>
      <c r="B147" s="3">
        <v>43349</v>
      </c>
      <c r="D147" t="s">
        <v>17</v>
      </c>
      <c r="E147">
        <v>45</v>
      </c>
    </row>
    <row r="148" spans="1:8" x14ac:dyDescent="0.25">
      <c r="A148" t="s">
        <v>1</v>
      </c>
      <c r="B148" s="2">
        <v>0.69027777777777777</v>
      </c>
      <c r="D148" t="s">
        <v>18</v>
      </c>
      <c r="E148">
        <v>113</v>
      </c>
    </row>
    <row r="149" spans="1:8" x14ac:dyDescent="0.25">
      <c r="A149" t="s">
        <v>2</v>
      </c>
      <c r="B149" s="2">
        <v>0.75277777777777777</v>
      </c>
      <c r="D149" t="s">
        <v>20</v>
      </c>
      <c r="E149">
        <v>63</v>
      </c>
    </row>
    <row r="150" spans="1:8" x14ac:dyDescent="0.25">
      <c r="A150" t="s">
        <v>3</v>
      </c>
      <c r="B150" s="2">
        <v>0.75555555555555554</v>
      </c>
      <c r="D150" t="s">
        <v>21</v>
      </c>
      <c r="E150">
        <v>64</v>
      </c>
    </row>
    <row r="152" spans="1:8" x14ac:dyDescent="0.25">
      <c r="A152" t="s">
        <v>12</v>
      </c>
      <c r="B152" t="s">
        <v>149</v>
      </c>
      <c r="D152" t="s">
        <v>16</v>
      </c>
      <c r="E152">
        <v>117</v>
      </c>
      <c r="G152" t="s">
        <v>28</v>
      </c>
      <c r="H152" t="s">
        <v>213</v>
      </c>
    </row>
    <row r="153" spans="1:8" x14ac:dyDescent="0.25">
      <c r="A153" t="s">
        <v>8</v>
      </c>
      <c r="B153" s="3">
        <v>43349</v>
      </c>
      <c r="D153" t="s">
        <v>17</v>
      </c>
      <c r="E153">
        <v>45</v>
      </c>
    </row>
    <row r="154" spans="1:8" x14ac:dyDescent="0.25">
      <c r="A154" t="s">
        <v>1</v>
      </c>
      <c r="B154" s="2">
        <v>0.86388888888888893</v>
      </c>
      <c r="D154" t="s">
        <v>18</v>
      </c>
      <c r="E154">
        <v>113</v>
      </c>
    </row>
    <row r="155" spans="1:8" x14ac:dyDescent="0.25">
      <c r="A155" t="s">
        <v>2</v>
      </c>
      <c r="B155" s="2">
        <v>0.92638888888888893</v>
      </c>
      <c r="D155" t="s">
        <v>20</v>
      </c>
      <c r="E155">
        <v>66</v>
      </c>
    </row>
    <row r="156" spans="1:8" x14ac:dyDescent="0.25">
      <c r="A156" t="s">
        <v>3</v>
      </c>
      <c r="B156" s="2">
        <v>0.92708333333333337</v>
      </c>
      <c r="D156" t="s">
        <v>21</v>
      </c>
      <c r="E156">
        <v>67</v>
      </c>
    </row>
    <row r="158" spans="1:8" x14ac:dyDescent="0.25">
      <c r="A158" t="s">
        <v>12</v>
      </c>
      <c r="B158" t="s">
        <v>148</v>
      </c>
      <c r="D158" t="s">
        <v>16</v>
      </c>
      <c r="E158">
        <v>128</v>
      </c>
      <c r="G158" t="s">
        <v>27</v>
      </c>
      <c r="H158" t="s">
        <v>215</v>
      </c>
    </row>
    <row r="159" spans="1:8" x14ac:dyDescent="0.25">
      <c r="A159" t="s">
        <v>8</v>
      </c>
      <c r="B159" s="3">
        <v>43349</v>
      </c>
      <c r="D159" t="s">
        <v>17</v>
      </c>
      <c r="E159">
        <v>45</v>
      </c>
    </row>
    <row r="160" spans="1:8" x14ac:dyDescent="0.25">
      <c r="A160" t="s">
        <v>1</v>
      </c>
      <c r="B160" s="2">
        <v>2.9861111111111113E-2</v>
      </c>
      <c r="D160" t="s">
        <v>18</v>
      </c>
      <c r="E160">
        <v>113</v>
      </c>
    </row>
    <row r="161" spans="1:8" x14ac:dyDescent="0.25">
      <c r="A161" t="s">
        <v>2</v>
      </c>
      <c r="B161" s="2">
        <v>9.2361111111111116E-2</v>
      </c>
      <c r="D161" t="s">
        <v>20</v>
      </c>
      <c r="E161">
        <v>69</v>
      </c>
    </row>
    <row r="162" spans="1:8" x14ac:dyDescent="0.25">
      <c r="A162" t="s">
        <v>3</v>
      </c>
      <c r="B162" s="2">
        <v>9.6527777777777768E-2</v>
      </c>
      <c r="D162" t="s">
        <v>21</v>
      </c>
      <c r="E162">
        <v>70</v>
      </c>
    </row>
    <row r="164" spans="1:8" x14ac:dyDescent="0.25">
      <c r="A164" t="s">
        <v>12</v>
      </c>
      <c r="B164" t="s">
        <v>147</v>
      </c>
      <c r="D164" t="s">
        <v>16</v>
      </c>
      <c r="E164">
        <v>140</v>
      </c>
      <c r="G164" t="s">
        <v>27</v>
      </c>
      <c r="H164" t="s">
        <v>220</v>
      </c>
    </row>
    <row r="165" spans="1:8" x14ac:dyDescent="0.25">
      <c r="A165" t="s">
        <v>8</v>
      </c>
      <c r="B165" s="3">
        <v>43350</v>
      </c>
      <c r="D165" t="s">
        <v>17</v>
      </c>
      <c r="E165">
        <v>45</v>
      </c>
    </row>
    <row r="166" spans="1:8" x14ac:dyDescent="0.25">
      <c r="A166" t="s">
        <v>1</v>
      </c>
      <c r="B166" s="2">
        <v>0.27291666666666664</v>
      </c>
      <c r="D166" t="s">
        <v>18</v>
      </c>
      <c r="E166">
        <v>112</v>
      </c>
    </row>
    <row r="167" spans="1:8" x14ac:dyDescent="0.25">
      <c r="A167" t="s">
        <v>2</v>
      </c>
      <c r="B167" s="2">
        <v>0.3354166666666667</v>
      </c>
      <c r="D167" t="s">
        <v>20</v>
      </c>
      <c r="E167">
        <v>73</v>
      </c>
    </row>
    <row r="168" spans="1:8" x14ac:dyDescent="0.25">
      <c r="A168" t="s">
        <v>3</v>
      </c>
      <c r="B168" s="2">
        <v>0.33958333333333335</v>
      </c>
      <c r="D168" t="s">
        <v>21</v>
      </c>
      <c r="E168" t="s">
        <v>25</v>
      </c>
    </row>
    <row r="170" spans="1:8" x14ac:dyDescent="0.25">
      <c r="A170" t="s">
        <v>12</v>
      </c>
      <c r="B170" t="s">
        <v>146</v>
      </c>
      <c r="D170" t="s">
        <v>16</v>
      </c>
      <c r="E170">
        <v>215</v>
      </c>
      <c r="G170" t="s">
        <v>27</v>
      </c>
    </row>
    <row r="171" spans="1:8" x14ac:dyDescent="0.25">
      <c r="A171" t="s">
        <v>8</v>
      </c>
      <c r="B171" s="3">
        <v>43350</v>
      </c>
      <c r="D171" t="s">
        <v>17</v>
      </c>
      <c r="E171">
        <v>45</v>
      </c>
    </row>
    <row r="172" spans="1:8" x14ac:dyDescent="0.25">
      <c r="A172" t="s">
        <v>1</v>
      </c>
      <c r="B172" s="2">
        <v>0.46180555555555558</v>
      </c>
      <c r="D172" t="s">
        <v>18</v>
      </c>
      <c r="E172">
        <v>112</v>
      </c>
    </row>
    <row r="173" spans="1:8" x14ac:dyDescent="0.25">
      <c r="A173" t="s">
        <v>2</v>
      </c>
      <c r="B173" s="2">
        <v>0.52430555555555558</v>
      </c>
      <c r="D173" t="s">
        <v>20</v>
      </c>
      <c r="E173">
        <v>76</v>
      </c>
    </row>
    <row r="174" spans="1:8" x14ac:dyDescent="0.25">
      <c r="A174" t="s">
        <v>3</v>
      </c>
      <c r="B174" s="2">
        <v>0.52708333333333335</v>
      </c>
      <c r="D174" t="s">
        <v>21</v>
      </c>
      <c r="E174">
        <v>77</v>
      </c>
    </row>
    <row r="176" spans="1:8" x14ac:dyDescent="0.25">
      <c r="A176" t="s">
        <v>12</v>
      </c>
      <c r="B176" t="s">
        <v>145</v>
      </c>
      <c r="D176" t="s">
        <v>16</v>
      </c>
      <c r="E176">
        <v>503</v>
      </c>
      <c r="G176" t="s">
        <v>28</v>
      </c>
    </row>
    <row r="177" spans="1:7" x14ac:dyDescent="0.25">
      <c r="A177" t="s">
        <v>8</v>
      </c>
      <c r="B177" s="3">
        <v>43350</v>
      </c>
      <c r="D177" t="s">
        <v>17</v>
      </c>
      <c r="E177">
        <v>45</v>
      </c>
    </row>
    <row r="178" spans="1:7" x14ac:dyDescent="0.25">
      <c r="A178" t="s">
        <v>1</v>
      </c>
      <c r="B178" s="2">
        <v>0.64097222222222217</v>
      </c>
      <c r="D178" t="s">
        <v>18</v>
      </c>
      <c r="E178">
        <v>113</v>
      </c>
    </row>
    <row r="179" spans="1:7" x14ac:dyDescent="0.25">
      <c r="A179" t="s">
        <v>2</v>
      </c>
      <c r="B179" s="2">
        <v>0.70347222222222217</v>
      </c>
      <c r="D179" t="s">
        <v>20</v>
      </c>
      <c r="E179">
        <v>79</v>
      </c>
    </row>
    <row r="180" spans="1:7" x14ac:dyDescent="0.25">
      <c r="A180" t="s">
        <v>3</v>
      </c>
      <c r="B180" s="2">
        <v>0.7055555555555556</v>
      </c>
      <c r="D180" t="s">
        <v>21</v>
      </c>
      <c r="E180" t="s">
        <v>239</v>
      </c>
    </row>
    <row r="182" spans="1:7" x14ac:dyDescent="0.25">
      <c r="A182" t="s">
        <v>12</v>
      </c>
      <c r="B182" t="s">
        <v>19</v>
      </c>
      <c r="D182" t="s">
        <v>16</v>
      </c>
      <c r="E182">
        <v>548</v>
      </c>
      <c r="G182" t="s">
        <v>123</v>
      </c>
    </row>
    <row r="183" spans="1:7" x14ac:dyDescent="0.25">
      <c r="A183" t="s">
        <v>8</v>
      </c>
      <c r="B183" s="3">
        <v>43350</v>
      </c>
      <c r="D183" t="s">
        <v>17</v>
      </c>
      <c r="E183">
        <v>45</v>
      </c>
    </row>
    <row r="184" spans="1:7" x14ac:dyDescent="0.25">
      <c r="A184" t="s">
        <v>1</v>
      </c>
      <c r="B184" s="2">
        <v>0.79375000000000007</v>
      </c>
      <c r="D184" t="s">
        <v>18</v>
      </c>
      <c r="E184">
        <v>113</v>
      </c>
    </row>
    <row r="185" spans="1:7" x14ac:dyDescent="0.25">
      <c r="A185" t="s">
        <v>2</v>
      </c>
      <c r="B185" s="2">
        <v>0.85625000000000007</v>
      </c>
      <c r="D185" t="s">
        <v>20</v>
      </c>
      <c r="E185">
        <v>81</v>
      </c>
    </row>
    <row r="186" spans="1:7" x14ac:dyDescent="0.25">
      <c r="A186" t="s">
        <v>3</v>
      </c>
      <c r="B186" s="2">
        <v>0.85833333333333339</v>
      </c>
      <c r="D186" t="s">
        <v>21</v>
      </c>
      <c r="E186">
        <v>82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12" zoomScale="90" zoomScaleNormal="90" workbookViewId="0">
      <selection activeCell="R39" sqref="R39"/>
    </sheetView>
  </sheetViews>
  <sheetFormatPr defaultRowHeight="15" x14ac:dyDescent="0.25"/>
  <cols>
    <col min="1" max="1" width="4.85546875" customWidth="1"/>
    <col min="2" max="2" width="4.140625" customWidth="1"/>
    <col min="3" max="4" width="14.5703125" customWidth="1"/>
    <col min="5" max="5" width="4.28515625" customWidth="1"/>
    <col min="6" max="6" width="3.28515625" style="5" customWidth="1"/>
    <col min="7" max="8" width="4.140625" customWidth="1"/>
    <col min="9" max="9" width="14.42578125" customWidth="1"/>
    <col min="10" max="10" width="4.42578125" customWidth="1"/>
    <col min="11" max="11" width="3.140625" style="5" customWidth="1"/>
    <col min="12" max="13" width="4.7109375" style="5" customWidth="1"/>
    <col min="14" max="14" width="14.42578125" customWidth="1"/>
    <col min="15" max="15" width="4.85546875" customWidth="1"/>
    <col min="16" max="16" width="3" style="5" customWidth="1"/>
    <col min="17" max="17" width="4.140625" style="5" customWidth="1"/>
    <col min="18" max="18" width="4.28515625" style="5" customWidth="1"/>
    <col min="19" max="19" width="14.7109375" customWidth="1"/>
    <col min="20" max="20" width="5" customWidth="1"/>
    <col min="21" max="21" width="2.7109375" style="5" customWidth="1"/>
    <col min="22" max="22" width="4.140625" style="5" customWidth="1"/>
    <col min="23" max="23" width="4.42578125" style="5" customWidth="1"/>
    <col min="24" max="24" width="4.7109375" customWidth="1"/>
    <col min="25" max="25" width="5.7109375" customWidth="1"/>
    <col min="26" max="26" width="2.85546875" customWidth="1"/>
    <col min="29" max="29" width="14.42578125" customWidth="1"/>
  </cols>
  <sheetData>
    <row r="1" spans="1:29" x14ac:dyDescent="0.25">
      <c r="A1" t="s">
        <v>186</v>
      </c>
      <c r="B1" t="s">
        <v>231</v>
      </c>
      <c r="C1" t="s">
        <v>184</v>
      </c>
      <c r="D1" t="s">
        <v>187</v>
      </c>
      <c r="E1" t="s">
        <v>232</v>
      </c>
      <c r="F1" s="5" t="s">
        <v>217</v>
      </c>
      <c r="G1" t="s">
        <v>218</v>
      </c>
      <c r="H1" t="s">
        <v>218</v>
      </c>
      <c r="I1" t="s">
        <v>190</v>
      </c>
      <c r="J1" t="s">
        <v>233</v>
      </c>
      <c r="K1" s="5" t="s">
        <v>217</v>
      </c>
      <c r="L1" s="5" t="s">
        <v>218</v>
      </c>
      <c r="M1" s="5" t="s">
        <v>218</v>
      </c>
      <c r="N1" t="s">
        <v>188</v>
      </c>
      <c r="O1" t="s">
        <v>234</v>
      </c>
      <c r="P1" s="5" t="s">
        <v>217</v>
      </c>
      <c r="Q1" s="5" t="s">
        <v>218</v>
      </c>
      <c r="R1" s="5" t="s">
        <v>218</v>
      </c>
      <c r="S1" t="s">
        <v>185</v>
      </c>
      <c r="T1" t="s">
        <v>191</v>
      </c>
      <c r="U1" s="5" t="s">
        <v>217</v>
      </c>
      <c r="V1" s="5" t="s">
        <v>218</v>
      </c>
      <c r="W1" s="5" t="s">
        <v>191</v>
      </c>
      <c r="X1" t="s">
        <v>197</v>
      </c>
      <c r="Y1" t="s">
        <v>189</v>
      </c>
      <c r="AB1" t="s">
        <v>200</v>
      </c>
      <c r="AC1" t="s">
        <v>204</v>
      </c>
    </row>
    <row r="2" spans="1:29" x14ac:dyDescent="0.25">
      <c r="A2" t="s">
        <v>19</v>
      </c>
      <c r="B2">
        <v>540</v>
      </c>
      <c r="C2" s="15">
        <v>43345.340277777781</v>
      </c>
      <c r="D2" s="15">
        <v>43345.458333333336</v>
      </c>
      <c r="E2" s="15" t="str">
        <f>TEXT(D2-C2, "h:mm")</f>
        <v>2:50</v>
      </c>
      <c r="F2" s="5">
        <v>2</v>
      </c>
      <c r="G2" s="5">
        <f>MINUTE(E2)</f>
        <v>50</v>
      </c>
      <c r="H2" s="5">
        <f>(F2*60)+G2</f>
        <v>170</v>
      </c>
      <c r="I2" s="15">
        <v>43345.5</v>
      </c>
      <c r="J2" s="15" t="str">
        <f t="shared" ref="J2:J28" si="0">TEXT(I2-D2, "h:mm")</f>
        <v>1:00</v>
      </c>
      <c r="K2" s="5">
        <f>HOUR(J2)</f>
        <v>1</v>
      </c>
      <c r="L2" s="5">
        <f>MINUTE(J2)</f>
        <v>0</v>
      </c>
      <c r="M2" s="5">
        <f>(K2*60)+L2</f>
        <v>60</v>
      </c>
      <c r="N2" s="15">
        <v>43345.564583333333</v>
      </c>
      <c r="O2" s="15" t="str">
        <f>TEXT(N2-I2, "h:mm")</f>
        <v>1:33</v>
      </c>
      <c r="P2" s="5">
        <f>HOUR(O2)</f>
        <v>1</v>
      </c>
      <c r="Q2" s="5">
        <f>MINUTE(O2)</f>
        <v>33</v>
      </c>
      <c r="R2" s="5">
        <f>(P2*60)+Q2</f>
        <v>93</v>
      </c>
      <c r="S2" s="15">
        <f t="shared" ref="S2:S27" si="1">N2+TIME(0,15,0)</f>
        <v>43345.574999999997</v>
      </c>
      <c r="T2" s="15" t="str">
        <f t="shared" ref="T2:T28" si="2">TEXT(S2-C2, "h:mm")</f>
        <v>5:38</v>
      </c>
      <c r="U2" s="5">
        <f>HOUR(T2)</f>
        <v>5</v>
      </c>
      <c r="V2" s="5">
        <f>MINUTE(T2)</f>
        <v>38</v>
      </c>
      <c r="W2" s="5">
        <f>(U2*60)+V2</f>
        <v>338</v>
      </c>
      <c r="X2" s="15" t="s">
        <v>201</v>
      </c>
      <c r="AA2" t="s">
        <v>198</v>
      </c>
      <c r="AB2">
        <f>AVERAGE(W3:W4,W8:W10,W14:W16,W19:W21, W25:W27)</f>
        <v>176.57142857142858</v>
      </c>
      <c r="AC2">
        <f>14/5</f>
        <v>2.8</v>
      </c>
    </row>
    <row r="3" spans="1:29" x14ac:dyDescent="0.25">
      <c r="A3" t="s">
        <v>7</v>
      </c>
      <c r="B3">
        <v>350</v>
      </c>
      <c r="C3" s="15">
        <v>43345.651388888888</v>
      </c>
      <c r="D3" s="15">
        <v>43345.713888888888</v>
      </c>
      <c r="E3" s="15" t="str">
        <f t="shared" ref="E3:E32" si="3">TEXT(D3-C3, "h:mm")</f>
        <v>1:30</v>
      </c>
      <c r="F3" s="5">
        <v>1</v>
      </c>
      <c r="G3" s="5">
        <f t="shared" ref="G3:G32" si="4">MINUTE(E3)</f>
        <v>30</v>
      </c>
      <c r="H3" s="5">
        <f t="shared" ref="H3:H32" si="5">(F3*60)+G3</f>
        <v>90</v>
      </c>
      <c r="I3" s="15">
        <v>43345.745138888888</v>
      </c>
      <c r="J3" s="15" t="str">
        <f t="shared" si="0"/>
        <v>0:45</v>
      </c>
      <c r="K3" s="5">
        <f t="shared" ref="K3:K32" si="6">HOUR(J3)</f>
        <v>0</v>
      </c>
      <c r="L3" s="5">
        <f t="shared" ref="L3:L32" si="7">MINUTE(J3)</f>
        <v>45</v>
      </c>
      <c r="M3" s="5">
        <f t="shared" ref="M3:M32" si="8">(K3*60)+L3</f>
        <v>45</v>
      </c>
      <c r="N3" s="15">
        <f>I3+TIME(1,50,0)</f>
        <v>43345.821527777778</v>
      </c>
      <c r="O3" s="15" t="str">
        <f t="shared" ref="O3:O32" si="9">TEXT(N3-I3, "h:mm")</f>
        <v>1:50</v>
      </c>
      <c r="P3" s="5">
        <f t="shared" ref="P3:P32" si="10">HOUR(O3)</f>
        <v>1</v>
      </c>
      <c r="Q3" s="5">
        <f t="shared" ref="Q3:Q32" si="11">MINUTE(O3)</f>
        <v>50</v>
      </c>
      <c r="R3" s="5">
        <f t="shared" ref="R3:R32" si="12">(P3*60)+Q3</f>
        <v>110</v>
      </c>
      <c r="S3" s="15">
        <f t="shared" si="1"/>
        <v>43345.831944444442</v>
      </c>
      <c r="T3" s="15" t="str">
        <f t="shared" si="2"/>
        <v>4:20</v>
      </c>
      <c r="U3" s="5">
        <f t="shared" ref="U3:U32" si="13">HOUR(T3)</f>
        <v>4</v>
      </c>
      <c r="V3" s="5">
        <f t="shared" ref="V3:V32" si="14">MINUTE(T3)</f>
        <v>20</v>
      </c>
      <c r="W3" s="5">
        <f t="shared" ref="W3:W32" si="15">(U3*60)+V3</f>
        <v>260</v>
      </c>
      <c r="X3" s="15" t="s">
        <v>202</v>
      </c>
      <c r="Y3" t="str">
        <f t="shared" ref="Y3:Y29" si="16">TEXT(C3-S2, "h:mm")</f>
        <v>1:50</v>
      </c>
      <c r="AA3" t="s">
        <v>199</v>
      </c>
      <c r="AB3">
        <f>AVERAGE(W5:W7,W11:W13,W17:W18,W22:W24)</f>
        <v>179.90909090909091</v>
      </c>
      <c r="AC3">
        <f>11/4</f>
        <v>2.75</v>
      </c>
    </row>
    <row r="4" spans="1:29" x14ac:dyDescent="0.25">
      <c r="A4" t="s">
        <v>10</v>
      </c>
      <c r="B4">
        <v>157</v>
      </c>
      <c r="C4" s="15">
        <v>43345.871527777781</v>
      </c>
      <c r="D4" s="15">
        <v>43345.911805555559</v>
      </c>
      <c r="E4" s="15" t="str">
        <f t="shared" si="3"/>
        <v>0:58</v>
      </c>
      <c r="F4" s="5">
        <v>0</v>
      </c>
      <c r="G4" s="5">
        <f t="shared" si="4"/>
        <v>58</v>
      </c>
      <c r="H4" s="5">
        <f t="shared" si="5"/>
        <v>58</v>
      </c>
      <c r="I4" s="15">
        <v>43345.936111111114</v>
      </c>
      <c r="J4" s="15" t="str">
        <f t="shared" si="0"/>
        <v>0:35</v>
      </c>
      <c r="K4" s="5">
        <f t="shared" si="6"/>
        <v>0</v>
      </c>
      <c r="L4" s="5">
        <f t="shared" si="7"/>
        <v>35</v>
      </c>
      <c r="M4" s="5">
        <f t="shared" si="8"/>
        <v>35</v>
      </c>
      <c r="N4" s="15">
        <v>43346.001388888886</v>
      </c>
      <c r="O4" s="15" t="str">
        <f t="shared" si="9"/>
        <v>1:34</v>
      </c>
      <c r="P4" s="5">
        <f t="shared" si="10"/>
        <v>1</v>
      </c>
      <c r="Q4" s="5">
        <f t="shared" si="11"/>
        <v>34</v>
      </c>
      <c r="R4" s="5">
        <f t="shared" si="12"/>
        <v>94</v>
      </c>
      <c r="S4" s="15">
        <f t="shared" si="1"/>
        <v>43346.01180555555</v>
      </c>
      <c r="T4" s="15" t="str">
        <f t="shared" si="2"/>
        <v>3:22</v>
      </c>
      <c r="U4" s="5">
        <f t="shared" si="13"/>
        <v>3</v>
      </c>
      <c r="V4" s="5">
        <f t="shared" si="14"/>
        <v>22</v>
      </c>
      <c r="W4" s="5">
        <f t="shared" si="15"/>
        <v>202</v>
      </c>
      <c r="X4" s="15" t="s">
        <v>202</v>
      </c>
      <c r="Y4" t="str">
        <f t="shared" si="16"/>
        <v>0:57</v>
      </c>
    </row>
    <row r="5" spans="1:29" s="22" customFormat="1" x14ac:dyDescent="0.25">
      <c r="A5" s="22" t="s">
        <v>11</v>
      </c>
      <c r="B5" s="22">
        <v>80</v>
      </c>
      <c r="C5" s="23">
        <v>43346.0625</v>
      </c>
      <c r="D5" s="23">
        <v>43346.107638888891</v>
      </c>
      <c r="E5" s="23" t="str">
        <f t="shared" si="3"/>
        <v>1:05</v>
      </c>
      <c r="F5" s="24">
        <v>1</v>
      </c>
      <c r="G5" s="24">
        <f t="shared" si="4"/>
        <v>5</v>
      </c>
      <c r="H5" s="24">
        <f t="shared" si="5"/>
        <v>65</v>
      </c>
      <c r="I5" s="23">
        <v>43346.125</v>
      </c>
      <c r="J5" s="23" t="str">
        <f t="shared" si="0"/>
        <v>0:25</v>
      </c>
      <c r="K5" s="24">
        <f t="shared" si="6"/>
        <v>0</v>
      </c>
      <c r="L5" s="24">
        <f t="shared" si="7"/>
        <v>25</v>
      </c>
      <c r="M5" s="24">
        <f t="shared" si="8"/>
        <v>25</v>
      </c>
      <c r="N5" s="23">
        <v>43346.190972222219</v>
      </c>
      <c r="O5" s="23" t="str">
        <f t="shared" si="9"/>
        <v>1:35</v>
      </c>
      <c r="P5" s="24">
        <f t="shared" si="10"/>
        <v>1</v>
      </c>
      <c r="Q5" s="24">
        <f t="shared" si="11"/>
        <v>35</v>
      </c>
      <c r="R5" s="24">
        <f t="shared" si="12"/>
        <v>95</v>
      </c>
      <c r="S5" s="23">
        <f t="shared" si="1"/>
        <v>43346.201388888883</v>
      </c>
      <c r="T5" s="23" t="str">
        <f t="shared" si="2"/>
        <v>3:20</v>
      </c>
      <c r="U5" s="24">
        <f t="shared" si="13"/>
        <v>3</v>
      </c>
      <c r="V5" s="24">
        <f t="shared" si="14"/>
        <v>20</v>
      </c>
      <c r="W5" s="24">
        <f t="shared" si="15"/>
        <v>200</v>
      </c>
      <c r="X5" s="23" t="s">
        <v>203</v>
      </c>
      <c r="Y5" s="22" t="str">
        <f t="shared" si="16"/>
        <v>1:13</v>
      </c>
    </row>
    <row r="6" spans="1:29" s="22" customFormat="1" x14ac:dyDescent="0.25">
      <c r="A6" s="22" t="s">
        <v>26</v>
      </c>
      <c r="B6" s="22">
        <v>64</v>
      </c>
      <c r="C6" s="23">
        <v>43346.25</v>
      </c>
      <c r="D6" s="23">
        <v>43346.286805555559</v>
      </c>
      <c r="E6" s="23" t="str">
        <f t="shared" si="3"/>
        <v>0:53</v>
      </c>
      <c r="F6" s="24">
        <v>0</v>
      </c>
      <c r="G6" s="24">
        <f t="shared" si="4"/>
        <v>53</v>
      </c>
      <c r="H6" s="24">
        <f t="shared" si="5"/>
        <v>53</v>
      </c>
      <c r="I6" s="23">
        <v>43346.313194444447</v>
      </c>
      <c r="J6" s="23" t="str">
        <f t="shared" si="0"/>
        <v>0:38</v>
      </c>
      <c r="K6" s="24">
        <f t="shared" si="6"/>
        <v>0</v>
      </c>
      <c r="L6" s="24">
        <f t="shared" si="7"/>
        <v>38</v>
      </c>
      <c r="M6" s="24">
        <f t="shared" si="8"/>
        <v>38</v>
      </c>
      <c r="N6" s="23">
        <v>43346.376388888886</v>
      </c>
      <c r="O6" s="23" t="str">
        <f t="shared" si="9"/>
        <v>1:31</v>
      </c>
      <c r="P6" s="24">
        <f t="shared" si="10"/>
        <v>1</v>
      </c>
      <c r="Q6" s="24">
        <f t="shared" si="11"/>
        <v>31</v>
      </c>
      <c r="R6" s="24">
        <f t="shared" si="12"/>
        <v>91</v>
      </c>
      <c r="S6" s="23">
        <f t="shared" si="1"/>
        <v>43346.38680555555</v>
      </c>
      <c r="T6" s="23" t="str">
        <f t="shared" si="2"/>
        <v>3:17</v>
      </c>
      <c r="U6" s="24">
        <f t="shared" si="13"/>
        <v>3</v>
      </c>
      <c r="V6" s="24">
        <f t="shared" si="14"/>
        <v>17</v>
      </c>
      <c r="W6" s="24">
        <f t="shared" si="15"/>
        <v>197</v>
      </c>
      <c r="X6" s="23" t="s">
        <v>203</v>
      </c>
      <c r="Y6" s="22" t="str">
        <f t="shared" si="16"/>
        <v>1:10</v>
      </c>
    </row>
    <row r="7" spans="1:29" s="22" customFormat="1" x14ac:dyDescent="0.25">
      <c r="A7" s="22" t="s">
        <v>36</v>
      </c>
      <c r="B7" s="22">
        <v>62</v>
      </c>
      <c r="C7" s="23">
        <v>43346.4375</v>
      </c>
      <c r="D7" s="23">
        <v>43346.475694444445</v>
      </c>
      <c r="E7" s="23" t="str">
        <f t="shared" si="3"/>
        <v>0:55</v>
      </c>
      <c r="F7" s="24">
        <v>0</v>
      </c>
      <c r="G7" s="24">
        <f t="shared" si="4"/>
        <v>55</v>
      </c>
      <c r="H7" s="24">
        <f t="shared" si="5"/>
        <v>55</v>
      </c>
      <c r="I7" s="23">
        <v>43346.489583333336</v>
      </c>
      <c r="J7" s="23" t="str">
        <f t="shared" si="0"/>
        <v>0:20</v>
      </c>
      <c r="K7" s="24">
        <f t="shared" si="6"/>
        <v>0</v>
      </c>
      <c r="L7" s="24">
        <f t="shared" si="7"/>
        <v>20</v>
      </c>
      <c r="M7" s="24">
        <f t="shared" si="8"/>
        <v>20</v>
      </c>
      <c r="N7" s="23">
        <v>43346.555555555555</v>
      </c>
      <c r="O7" s="23" t="str">
        <f t="shared" si="9"/>
        <v>1:35</v>
      </c>
      <c r="P7" s="24">
        <f t="shared" si="10"/>
        <v>1</v>
      </c>
      <c r="Q7" s="24">
        <f t="shared" si="11"/>
        <v>35</v>
      </c>
      <c r="R7" s="24">
        <f t="shared" si="12"/>
        <v>95</v>
      </c>
      <c r="S7" s="23">
        <f t="shared" si="1"/>
        <v>43346.565972222219</v>
      </c>
      <c r="T7" s="23" t="str">
        <f t="shared" si="2"/>
        <v>3:05</v>
      </c>
      <c r="U7" s="24">
        <f t="shared" si="13"/>
        <v>3</v>
      </c>
      <c r="V7" s="24">
        <f t="shared" si="14"/>
        <v>5</v>
      </c>
      <c r="W7" s="24">
        <f t="shared" si="15"/>
        <v>185</v>
      </c>
      <c r="X7" s="23" t="s">
        <v>203</v>
      </c>
      <c r="Y7" s="22" t="str">
        <f t="shared" si="16"/>
        <v>1:13</v>
      </c>
    </row>
    <row r="8" spans="1:29" x14ac:dyDescent="0.25">
      <c r="A8" t="s">
        <v>39</v>
      </c>
      <c r="B8" s="25">
        <v>74</v>
      </c>
      <c r="C8" s="15">
        <v>43346.59375</v>
      </c>
      <c r="D8" s="15">
        <v>43346.623611111114</v>
      </c>
      <c r="E8" s="15" t="str">
        <f t="shared" si="3"/>
        <v>0:43</v>
      </c>
      <c r="F8" s="5">
        <v>0</v>
      </c>
      <c r="G8" s="5">
        <f t="shared" si="4"/>
        <v>43</v>
      </c>
      <c r="H8" s="5">
        <f t="shared" si="5"/>
        <v>43</v>
      </c>
      <c r="I8" s="15">
        <v>43346.642361111109</v>
      </c>
      <c r="J8" s="15" t="str">
        <f t="shared" si="0"/>
        <v>0:27</v>
      </c>
      <c r="K8" s="5">
        <f t="shared" si="6"/>
        <v>0</v>
      </c>
      <c r="L8" s="5">
        <f t="shared" si="7"/>
        <v>27</v>
      </c>
      <c r="M8" s="5">
        <f t="shared" si="8"/>
        <v>27</v>
      </c>
      <c r="N8" s="15">
        <v>43346.709027777775</v>
      </c>
      <c r="O8" s="15" t="str">
        <f t="shared" si="9"/>
        <v>1:36</v>
      </c>
      <c r="P8" s="5">
        <f t="shared" si="10"/>
        <v>1</v>
      </c>
      <c r="Q8" s="5">
        <f t="shared" si="11"/>
        <v>36</v>
      </c>
      <c r="R8" s="5">
        <f t="shared" si="12"/>
        <v>96</v>
      </c>
      <c r="S8" s="15">
        <f t="shared" si="1"/>
        <v>43346.719444444439</v>
      </c>
      <c r="T8" s="15" t="str">
        <f t="shared" si="2"/>
        <v>3:01</v>
      </c>
      <c r="U8" s="5">
        <f t="shared" si="13"/>
        <v>3</v>
      </c>
      <c r="V8" s="5">
        <f t="shared" si="14"/>
        <v>1</v>
      </c>
      <c r="W8" s="5">
        <f t="shared" si="15"/>
        <v>181</v>
      </c>
      <c r="X8" s="15" t="s">
        <v>202</v>
      </c>
      <c r="Y8" t="str">
        <f t="shared" si="16"/>
        <v>0:40</v>
      </c>
    </row>
    <row r="9" spans="1:29" x14ac:dyDescent="0.25">
      <c r="A9" t="s">
        <v>43</v>
      </c>
      <c r="B9" s="25">
        <v>68</v>
      </c>
      <c r="C9" s="15">
        <v>43346.756944444445</v>
      </c>
      <c r="D9" s="15">
        <v>43346.789583333331</v>
      </c>
      <c r="E9" s="15" t="str">
        <f t="shared" si="3"/>
        <v>0:47</v>
      </c>
      <c r="F9" s="5">
        <v>0</v>
      </c>
      <c r="G9" s="5">
        <f t="shared" si="4"/>
        <v>47</v>
      </c>
      <c r="H9" s="5">
        <f t="shared" si="5"/>
        <v>47</v>
      </c>
      <c r="I9" s="15">
        <v>43346.804861111108</v>
      </c>
      <c r="J9" s="15" t="str">
        <f t="shared" si="0"/>
        <v>0:22</v>
      </c>
      <c r="K9" s="5">
        <f t="shared" si="6"/>
        <v>0</v>
      </c>
      <c r="L9" s="5">
        <f t="shared" si="7"/>
        <v>22</v>
      </c>
      <c r="M9" s="5">
        <f t="shared" si="8"/>
        <v>22</v>
      </c>
      <c r="N9" s="15">
        <v>43346.870138888888</v>
      </c>
      <c r="O9" s="15" t="str">
        <f t="shared" si="9"/>
        <v>1:34</v>
      </c>
      <c r="P9" s="5">
        <f t="shared" si="10"/>
        <v>1</v>
      </c>
      <c r="Q9" s="5">
        <f t="shared" si="11"/>
        <v>34</v>
      </c>
      <c r="R9" s="5">
        <f t="shared" si="12"/>
        <v>94</v>
      </c>
      <c r="S9" s="15">
        <f t="shared" si="1"/>
        <v>43346.880555555552</v>
      </c>
      <c r="T9" s="15" t="str">
        <f t="shared" si="2"/>
        <v>2:58</v>
      </c>
      <c r="U9" s="5">
        <f t="shared" si="13"/>
        <v>2</v>
      </c>
      <c r="V9" s="5">
        <f t="shared" si="14"/>
        <v>58</v>
      </c>
      <c r="W9" s="5">
        <f t="shared" si="15"/>
        <v>178</v>
      </c>
      <c r="X9" s="15" t="s">
        <v>202</v>
      </c>
      <c r="Y9" t="str">
        <f t="shared" si="16"/>
        <v>0:54</v>
      </c>
    </row>
    <row r="10" spans="1:29" x14ac:dyDescent="0.25">
      <c r="A10" t="s">
        <v>50</v>
      </c>
      <c r="B10" s="25">
        <v>63</v>
      </c>
      <c r="C10" s="15">
        <v>43346.927083333336</v>
      </c>
      <c r="D10" s="15">
        <v>43346.954861111109</v>
      </c>
      <c r="E10" s="15" t="str">
        <f t="shared" si="3"/>
        <v>0:40</v>
      </c>
      <c r="F10" s="5">
        <v>0</v>
      </c>
      <c r="G10" s="5">
        <f t="shared" si="4"/>
        <v>40</v>
      </c>
      <c r="H10" s="5">
        <f t="shared" si="5"/>
        <v>40</v>
      </c>
      <c r="I10" s="15">
        <v>43346.970138888886</v>
      </c>
      <c r="J10" s="15" t="str">
        <f t="shared" si="0"/>
        <v>0:22</v>
      </c>
      <c r="K10" s="5">
        <f t="shared" si="6"/>
        <v>0</v>
      </c>
      <c r="L10" s="5">
        <f t="shared" si="7"/>
        <v>22</v>
      </c>
      <c r="M10" s="5">
        <f t="shared" si="8"/>
        <v>22</v>
      </c>
      <c r="N10" s="15">
        <v>43347.036111111112</v>
      </c>
      <c r="O10" s="15" t="str">
        <f t="shared" si="9"/>
        <v>1:35</v>
      </c>
      <c r="P10" s="5">
        <f t="shared" si="10"/>
        <v>1</v>
      </c>
      <c r="Q10" s="5">
        <f t="shared" si="11"/>
        <v>35</v>
      </c>
      <c r="R10" s="5">
        <f t="shared" si="12"/>
        <v>95</v>
      </c>
      <c r="S10" s="15">
        <f t="shared" si="1"/>
        <v>43347.046527777777</v>
      </c>
      <c r="T10" s="15" t="str">
        <f t="shared" si="2"/>
        <v>2:52</v>
      </c>
      <c r="U10" s="5">
        <f t="shared" si="13"/>
        <v>2</v>
      </c>
      <c r="V10" s="5">
        <f t="shared" si="14"/>
        <v>52</v>
      </c>
      <c r="W10" s="5">
        <f t="shared" si="15"/>
        <v>172</v>
      </c>
      <c r="X10" s="15" t="s">
        <v>202</v>
      </c>
      <c r="Y10" t="str">
        <f t="shared" si="16"/>
        <v>1:07</v>
      </c>
    </row>
    <row r="11" spans="1:29" s="22" customFormat="1" x14ac:dyDescent="0.25">
      <c r="A11" s="22" t="s">
        <v>54</v>
      </c>
      <c r="B11" s="22">
        <v>64</v>
      </c>
      <c r="C11" s="23">
        <v>43347.083333333336</v>
      </c>
      <c r="D11" s="23">
        <v>43347.127083333333</v>
      </c>
      <c r="E11" s="23" t="str">
        <f t="shared" si="3"/>
        <v>1:03</v>
      </c>
      <c r="F11" s="24">
        <v>1</v>
      </c>
      <c r="G11" s="24">
        <f t="shared" si="4"/>
        <v>3</v>
      </c>
      <c r="H11" s="24">
        <f t="shared" si="5"/>
        <v>63</v>
      </c>
      <c r="I11" s="23">
        <v>43347.145833333336</v>
      </c>
      <c r="J11" s="23" t="str">
        <f t="shared" si="0"/>
        <v>0:27</v>
      </c>
      <c r="K11" s="24">
        <f t="shared" si="6"/>
        <v>0</v>
      </c>
      <c r="L11" s="24">
        <f t="shared" si="7"/>
        <v>27</v>
      </c>
      <c r="M11" s="24">
        <f t="shared" si="8"/>
        <v>27</v>
      </c>
      <c r="N11" s="23">
        <v>43347.215277777781</v>
      </c>
      <c r="O11" s="23" t="str">
        <f t="shared" si="9"/>
        <v>1:40</v>
      </c>
      <c r="P11" s="24">
        <f t="shared" si="10"/>
        <v>1</v>
      </c>
      <c r="Q11" s="24">
        <f t="shared" si="11"/>
        <v>40</v>
      </c>
      <c r="R11" s="24">
        <f t="shared" si="12"/>
        <v>100</v>
      </c>
      <c r="S11" s="23">
        <f t="shared" si="1"/>
        <v>43347.225694444445</v>
      </c>
      <c r="T11" s="23" t="str">
        <f t="shared" si="2"/>
        <v>3:25</v>
      </c>
      <c r="U11" s="24">
        <f t="shared" si="13"/>
        <v>3</v>
      </c>
      <c r="V11" s="24">
        <f t="shared" si="14"/>
        <v>25</v>
      </c>
      <c r="W11" s="24">
        <f t="shared" si="15"/>
        <v>205</v>
      </c>
      <c r="X11" s="23" t="s">
        <v>203</v>
      </c>
      <c r="Y11" s="22" t="str">
        <f t="shared" si="16"/>
        <v>0:53</v>
      </c>
    </row>
    <row r="12" spans="1:29" s="22" customFormat="1" x14ac:dyDescent="0.25">
      <c r="A12" s="22" t="s">
        <v>55</v>
      </c>
      <c r="B12" s="22">
        <v>66</v>
      </c>
      <c r="C12" s="23">
        <v>43347.274305555555</v>
      </c>
      <c r="D12" s="23">
        <v>43347.313888888886</v>
      </c>
      <c r="E12" s="23" t="str">
        <f t="shared" si="3"/>
        <v>0:57</v>
      </c>
      <c r="F12" s="24">
        <f>HOUR(E12)</f>
        <v>0</v>
      </c>
      <c r="G12" s="24">
        <f t="shared" si="4"/>
        <v>57</v>
      </c>
      <c r="H12" s="24">
        <f t="shared" si="5"/>
        <v>57</v>
      </c>
      <c r="I12" s="23">
        <v>43347.320833333331</v>
      </c>
      <c r="J12" s="23" t="str">
        <f t="shared" si="0"/>
        <v>0:10</v>
      </c>
      <c r="K12" s="24">
        <f t="shared" si="6"/>
        <v>0</v>
      </c>
      <c r="L12" s="24">
        <f t="shared" si="7"/>
        <v>10</v>
      </c>
      <c r="M12" s="24">
        <f t="shared" si="8"/>
        <v>10</v>
      </c>
      <c r="N12" s="23">
        <v>43347.388888888891</v>
      </c>
      <c r="O12" s="23" t="str">
        <f t="shared" si="9"/>
        <v>1:38</v>
      </c>
      <c r="P12" s="24">
        <f t="shared" si="10"/>
        <v>1</v>
      </c>
      <c r="Q12" s="24">
        <f t="shared" si="11"/>
        <v>38</v>
      </c>
      <c r="R12" s="24">
        <f t="shared" si="12"/>
        <v>98</v>
      </c>
      <c r="S12" s="23">
        <f t="shared" si="1"/>
        <v>43347.399305555555</v>
      </c>
      <c r="T12" s="23" t="str">
        <f t="shared" si="2"/>
        <v>3:00</v>
      </c>
      <c r="U12" s="24">
        <f t="shared" si="13"/>
        <v>3</v>
      </c>
      <c r="V12" s="24">
        <f t="shared" si="14"/>
        <v>0</v>
      </c>
      <c r="W12" s="24">
        <f t="shared" si="15"/>
        <v>180</v>
      </c>
      <c r="X12" s="23" t="s">
        <v>203</v>
      </c>
      <c r="Y12" s="22" t="str">
        <f t="shared" si="16"/>
        <v>1:10</v>
      </c>
    </row>
    <row r="13" spans="1:29" s="22" customFormat="1" x14ac:dyDescent="0.25">
      <c r="A13" s="22" t="s">
        <v>56</v>
      </c>
      <c r="B13" s="22">
        <v>57</v>
      </c>
      <c r="C13" s="23">
        <v>43347.465277777781</v>
      </c>
      <c r="D13" s="23">
        <v>43347.493055555555</v>
      </c>
      <c r="E13" s="23" t="str">
        <f t="shared" si="3"/>
        <v>0:40</v>
      </c>
      <c r="F13" s="24">
        <f t="shared" ref="F13:F32" si="17">HOUR(E13)</f>
        <v>0</v>
      </c>
      <c r="G13" s="24">
        <f t="shared" si="4"/>
        <v>40</v>
      </c>
      <c r="H13" s="24">
        <f t="shared" si="5"/>
        <v>40</v>
      </c>
      <c r="I13" s="23">
        <v>43347.506944444445</v>
      </c>
      <c r="J13" s="23" t="str">
        <f t="shared" si="0"/>
        <v>0:20</v>
      </c>
      <c r="K13" s="24">
        <f t="shared" si="6"/>
        <v>0</v>
      </c>
      <c r="L13" s="24">
        <f t="shared" si="7"/>
        <v>20</v>
      </c>
      <c r="M13" s="24">
        <f t="shared" si="8"/>
        <v>20</v>
      </c>
      <c r="N13" s="23">
        <v>43347.572222222225</v>
      </c>
      <c r="O13" s="23" t="str">
        <f t="shared" si="9"/>
        <v>1:34</v>
      </c>
      <c r="P13" s="24">
        <f t="shared" si="10"/>
        <v>1</v>
      </c>
      <c r="Q13" s="24">
        <f t="shared" si="11"/>
        <v>34</v>
      </c>
      <c r="R13" s="24">
        <f t="shared" si="12"/>
        <v>94</v>
      </c>
      <c r="S13" s="23">
        <f t="shared" si="1"/>
        <v>43347.582638888889</v>
      </c>
      <c r="T13" s="23" t="str">
        <f t="shared" si="2"/>
        <v>2:49</v>
      </c>
      <c r="U13" s="24">
        <f t="shared" si="13"/>
        <v>2</v>
      </c>
      <c r="V13" s="24">
        <f t="shared" si="14"/>
        <v>49</v>
      </c>
      <c r="W13" s="24">
        <f t="shared" si="15"/>
        <v>169</v>
      </c>
      <c r="X13" s="23" t="s">
        <v>203</v>
      </c>
      <c r="Y13" s="22" t="str">
        <f t="shared" si="16"/>
        <v>1:35</v>
      </c>
    </row>
    <row r="14" spans="1:29" x14ac:dyDescent="0.25">
      <c r="A14" t="s">
        <v>75</v>
      </c>
      <c r="B14" s="25">
        <v>60</v>
      </c>
      <c r="C14" s="15">
        <v>43347.625</v>
      </c>
      <c r="D14" s="15">
        <v>43347.647222222222</v>
      </c>
      <c r="E14" s="15" t="str">
        <f t="shared" si="3"/>
        <v>0:32</v>
      </c>
      <c r="F14" s="5">
        <f t="shared" si="17"/>
        <v>0</v>
      </c>
      <c r="G14" s="5">
        <f t="shared" si="4"/>
        <v>32</v>
      </c>
      <c r="H14" s="5">
        <f t="shared" si="5"/>
        <v>32</v>
      </c>
      <c r="I14" s="15">
        <v>43347.657638888886</v>
      </c>
      <c r="J14" s="15" t="str">
        <f t="shared" si="0"/>
        <v>0:15</v>
      </c>
      <c r="K14" s="5">
        <f t="shared" si="6"/>
        <v>0</v>
      </c>
      <c r="L14" s="5">
        <f t="shared" si="7"/>
        <v>15</v>
      </c>
      <c r="M14" s="5">
        <f t="shared" si="8"/>
        <v>15</v>
      </c>
      <c r="N14" s="15">
        <v>43347.72152777778</v>
      </c>
      <c r="O14" s="15" t="str">
        <f t="shared" si="9"/>
        <v>1:32</v>
      </c>
      <c r="P14" s="5">
        <f t="shared" si="10"/>
        <v>1</v>
      </c>
      <c r="Q14" s="5">
        <f t="shared" si="11"/>
        <v>32</v>
      </c>
      <c r="R14" s="5">
        <f t="shared" si="12"/>
        <v>92</v>
      </c>
      <c r="S14" s="15">
        <f t="shared" si="1"/>
        <v>43347.731944444444</v>
      </c>
      <c r="T14" s="15" t="str">
        <f t="shared" si="2"/>
        <v>2:34</v>
      </c>
      <c r="U14" s="5">
        <f t="shared" si="13"/>
        <v>2</v>
      </c>
      <c r="V14" s="5">
        <f t="shared" si="14"/>
        <v>34</v>
      </c>
      <c r="W14" s="5">
        <f t="shared" si="15"/>
        <v>154</v>
      </c>
      <c r="X14" s="15" t="s">
        <v>202</v>
      </c>
      <c r="Y14" t="str">
        <f t="shared" si="16"/>
        <v>1:01</v>
      </c>
    </row>
    <row r="15" spans="1:29" x14ac:dyDescent="0.25">
      <c r="A15" t="s">
        <v>76</v>
      </c>
      <c r="B15" s="25">
        <v>64</v>
      </c>
      <c r="C15" s="15">
        <v>43347.791666666664</v>
      </c>
      <c r="D15" s="15">
        <v>43347.815972222219</v>
      </c>
      <c r="E15" s="15" t="str">
        <f t="shared" si="3"/>
        <v>0:35</v>
      </c>
      <c r="F15" s="5">
        <f t="shared" si="17"/>
        <v>0</v>
      </c>
      <c r="G15" s="5">
        <f t="shared" si="4"/>
        <v>35</v>
      </c>
      <c r="H15" s="5">
        <f t="shared" si="5"/>
        <v>35</v>
      </c>
      <c r="I15" s="15">
        <v>43347.82708333333</v>
      </c>
      <c r="J15" s="15" t="str">
        <f t="shared" si="0"/>
        <v>0:16</v>
      </c>
      <c r="K15" s="5">
        <f t="shared" si="6"/>
        <v>0</v>
      </c>
      <c r="L15" s="5">
        <f t="shared" si="7"/>
        <v>16</v>
      </c>
      <c r="M15" s="5">
        <f t="shared" si="8"/>
        <v>16</v>
      </c>
      <c r="N15" s="15">
        <v>43347.890277777777</v>
      </c>
      <c r="O15" s="15" t="str">
        <f t="shared" si="9"/>
        <v>1:31</v>
      </c>
      <c r="P15" s="5">
        <f t="shared" si="10"/>
        <v>1</v>
      </c>
      <c r="Q15" s="5">
        <f t="shared" si="11"/>
        <v>31</v>
      </c>
      <c r="R15" s="5">
        <f t="shared" si="12"/>
        <v>91</v>
      </c>
      <c r="S15" s="15">
        <f t="shared" si="1"/>
        <v>43347.900694444441</v>
      </c>
      <c r="T15" s="15" t="str">
        <f t="shared" si="2"/>
        <v>2:37</v>
      </c>
      <c r="U15" s="5">
        <f t="shared" si="13"/>
        <v>2</v>
      </c>
      <c r="V15" s="5">
        <f t="shared" si="14"/>
        <v>37</v>
      </c>
      <c r="W15" s="5">
        <f t="shared" si="15"/>
        <v>157</v>
      </c>
      <c r="X15" s="15" t="s">
        <v>202</v>
      </c>
      <c r="Y15" t="str">
        <f t="shared" si="16"/>
        <v>1:26</v>
      </c>
    </row>
    <row r="16" spans="1:29" x14ac:dyDescent="0.25">
      <c r="A16" t="s">
        <v>78</v>
      </c>
      <c r="B16" s="25">
        <v>62</v>
      </c>
      <c r="C16" s="15">
        <v>43347.958333333336</v>
      </c>
      <c r="D16" s="15">
        <v>43347.993055555555</v>
      </c>
      <c r="E16" s="15" t="str">
        <f t="shared" si="3"/>
        <v>0:50</v>
      </c>
      <c r="F16" s="5">
        <f t="shared" si="17"/>
        <v>0</v>
      </c>
      <c r="G16" s="5">
        <f t="shared" si="4"/>
        <v>50</v>
      </c>
      <c r="H16" s="5">
        <f t="shared" si="5"/>
        <v>50</v>
      </c>
      <c r="I16" s="15">
        <v>43348.004861111112</v>
      </c>
      <c r="J16" s="15" t="str">
        <f t="shared" si="0"/>
        <v>0:17</v>
      </c>
      <c r="K16" s="5">
        <f t="shared" si="6"/>
        <v>0</v>
      </c>
      <c r="L16" s="5">
        <f t="shared" si="7"/>
        <v>17</v>
      </c>
      <c r="M16" s="5">
        <f t="shared" si="8"/>
        <v>17</v>
      </c>
      <c r="N16" s="15">
        <v>43348.070833333331</v>
      </c>
      <c r="O16" s="15" t="str">
        <f t="shared" si="9"/>
        <v>1:35</v>
      </c>
      <c r="P16" s="5">
        <f t="shared" si="10"/>
        <v>1</v>
      </c>
      <c r="Q16" s="5">
        <f t="shared" si="11"/>
        <v>35</v>
      </c>
      <c r="R16" s="5">
        <f t="shared" si="12"/>
        <v>95</v>
      </c>
      <c r="S16" s="15">
        <f t="shared" si="1"/>
        <v>43348.081249999996</v>
      </c>
      <c r="T16" s="15" t="str">
        <f t="shared" si="2"/>
        <v>2:57</v>
      </c>
      <c r="U16" s="5">
        <f t="shared" si="13"/>
        <v>2</v>
      </c>
      <c r="V16" s="5">
        <f t="shared" si="14"/>
        <v>57</v>
      </c>
      <c r="W16" s="5">
        <f t="shared" si="15"/>
        <v>177</v>
      </c>
      <c r="X16" s="15" t="s">
        <v>202</v>
      </c>
      <c r="Y16" t="str">
        <f t="shared" si="16"/>
        <v>1:23</v>
      </c>
    </row>
    <row r="17" spans="1:25" s="22" customFormat="1" x14ac:dyDescent="0.25">
      <c r="A17" s="22" t="s">
        <v>80</v>
      </c>
      <c r="B17" s="22">
        <v>75</v>
      </c>
      <c r="C17" s="23">
        <v>43348.239583333336</v>
      </c>
      <c r="D17" s="23">
        <v>43348.262499999997</v>
      </c>
      <c r="E17" s="23" t="str">
        <f t="shared" si="3"/>
        <v>0:33</v>
      </c>
      <c r="F17" s="24">
        <f t="shared" si="17"/>
        <v>0</v>
      </c>
      <c r="G17" s="24">
        <f t="shared" si="4"/>
        <v>33</v>
      </c>
      <c r="H17" s="24">
        <f t="shared" si="5"/>
        <v>33</v>
      </c>
      <c r="I17" s="23">
        <v>43348.27847222222</v>
      </c>
      <c r="J17" s="23" t="str">
        <f t="shared" si="0"/>
        <v>0:23</v>
      </c>
      <c r="K17" s="24">
        <f t="shared" si="6"/>
        <v>0</v>
      </c>
      <c r="L17" s="24">
        <f t="shared" si="7"/>
        <v>23</v>
      </c>
      <c r="M17" s="24">
        <f t="shared" si="8"/>
        <v>23</v>
      </c>
      <c r="N17" s="23">
        <v>43348.347222222219</v>
      </c>
      <c r="O17" s="23" t="str">
        <f t="shared" si="9"/>
        <v>1:39</v>
      </c>
      <c r="P17" s="24">
        <f t="shared" si="10"/>
        <v>1</v>
      </c>
      <c r="Q17" s="24">
        <f t="shared" si="11"/>
        <v>39</v>
      </c>
      <c r="R17" s="24">
        <f t="shared" si="12"/>
        <v>99</v>
      </c>
      <c r="S17" s="23">
        <f t="shared" si="1"/>
        <v>43348.357638888883</v>
      </c>
      <c r="T17" s="23" t="str">
        <f t="shared" si="2"/>
        <v>2:50</v>
      </c>
      <c r="U17" s="24">
        <f t="shared" si="13"/>
        <v>2</v>
      </c>
      <c r="V17" s="24">
        <f t="shared" si="14"/>
        <v>50</v>
      </c>
      <c r="W17" s="24">
        <f t="shared" si="15"/>
        <v>170</v>
      </c>
      <c r="X17" s="23" t="s">
        <v>203</v>
      </c>
      <c r="Y17" s="22" t="str">
        <f t="shared" si="16"/>
        <v>3:48</v>
      </c>
    </row>
    <row r="18" spans="1:25" s="22" customFormat="1" x14ac:dyDescent="0.25">
      <c r="A18" s="22" t="s">
        <v>81</v>
      </c>
      <c r="B18" s="22">
        <v>70</v>
      </c>
      <c r="C18" s="23">
        <v>43348.385416666664</v>
      </c>
      <c r="D18" s="23">
        <v>43348.411111111112</v>
      </c>
      <c r="E18" s="23" t="str">
        <f t="shared" si="3"/>
        <v>0:37</v>
      </c>
      <c r="F18" s="24">
        <f t="shared" si="17"/>
        <v>0</v>
      </c>
      <c r="G18" s="24">
        <f t="shared" si="4"/>
        <v>37</v>
      </c>
      <c r="H18" s="24">
        <f t="shared" si="5"/>
        <v>37</v>
      </c>
      <c r="I18" s="23">
        <v>43348.425000000003</v>
      </c>
      <c r="J18" s="23" t="str">
        <f t="shared" si="0"/>
        <v>0:20</v>
      </c>
      <c r="K18" s="24">
        <f t="shared" si="6"/>
        <v>0</v>
      </c>
      <c r="L18" s="24">
        <f t="shared" si="7"/>
        <v>20</v>
      </c>
      <c r="M18" s="24">
        <f t="shared" si="8"/>
        <v>20</v>
      </c>
      <c r="N18" s="23">
        <v>43348.489583333336</v>
      </c>
      <c r="O18" s="23" t="str">
        <f t="shared" si="9"/>
        <v>1:33</v>
      </c>
      <c r="P18" s="24">
        <f t="shared" si="10"/>
        <v>1</v>
      </c>
      <c r="Q18" s="24">
        <f t="shared" si="11"/>
        <v>33</v>
      </c>
      <c r="R18" s="24">
        <f t="shared" si="12"/>
        <v>93</v>
      </c>
      <c r="S18" s="23">
        <f t="shared" si="1"/>
        <v>43348.5</v>
      </c>
      <c r="T18" s="23" t="str">
        <f t="shared" si="2"/>
        <v>2:45</v>
      </c>
      <c r="U18" s="24">
        <f t="shared" si="13"/>
        <v>2</v>
      </c>
      <c r="V18" s="24">
        <f t="shared" si="14"/>
        <v>45</v>
      </c>
      <c r="W18" s="24">
        <f t="shared" si="15"/>
        <v>165</v>
      </c>
      <c r="X18" s="23" t="s">
        <v>203</v>
      </c>
      <c r="Y18" s="22" t="str">
        <f t="shared" si="16"/>
        <v>0:40</v>
      </c>
    </row>
    <row r="19" spans="1:25" s="25" customFormat="1" x14ac:dyDescent="0.25">
      <c r="A19" s="25" t="s">
        <v>110</v>
      </c>
      <c r="B19" s="25">
        <v>66</v>
      </c>
      <c r="C19" s="26">
        <v>43348.526388888888</v>
      </c>
      <c r="D19" s="26">
        <v>43348.552777777775</v>
      </c>
      <c r="E19" s="26" t="str">
        <f t="shared" si="3"/>
        <v>0:38</v>
      </c>
      <c r="F19" s="27">
        <f t="shared" si="17"/>
        <v>0</v>
      </c>
      <c r="G19" s="27">
        <f t="shared" si="4"/>
        <v>38</v>
      </c>
      <c r="H19" s="27">
        <f t="shared" si="5"/>
        <v>38</v>
      </c>
      <c r="I19" s="26">
        <v>43348.563194444447</v>
      </c>
      <c r="J19" s="26" t="str">
        <f t="shared" si="0"/>
        <v>0:15</v>
      </c>
      <c r="K19" s="27">
        <f t="shared" si="6"/>
        <v>0</v>
      </c>
      <c r="L19" s="27">
        <f t="shared" si="7"/>
        <v>15</v>
      </c>
      <c r="M19" s="27">
        <f t="shared" si="8"/>
        <v>15</v>
      </c>
      <c r="N19" s="26">
        <v>43348.628472222219</v>
      </c>
      <c r="O19" s="26" t="str">
        <f t="shared" si="9"/>
        <v>1:34</v>
      </c>
      <c r="P19" s="27">
        <f t="shared" si="10"/>
        <v>1</v>
      </c>
      <c r="Q19" s="27">
        <f t="shared" si="11"/>
        <v>34</v>
      </c>
      <c r="R19" s="27">
        <f t="shared" si="12"/>
        <v>94</v>
      </c>
      <c r="S19" s="26">
        <f t="shared" si="1"/>
        <v>43348.638888888883</v>
      </c>
      <c r="T19" s="26" t="str">
        <f t="shared" si="2"/>
        <v>2:42</v>
      </c>
      <c r="U19" s="27">
        <f t="shared" si="13"/>
        <v>2</v>
      </c>
      <c r="V19" s="27">
        <f t="shared" si="14"/>
        <v>42</v>
      </c>
      <c r="W19" s="27">
        <f t="shared" si="15"/>
        <v>162</v>
      </c>
      <c r="X19" s="26" t="s">
        <v>202</v>
      </c>
      <c r="Y19" s="25" t="str">
        <f t="shared" si="16"/>
        <v>0:38</v>
      </c>
    </row>
    <row r="20" spans="1:25" x14ac:dyDescent="0.25">
      <c r="A20" t="s">
        <v>120</v>
      </c>
      <c r="B20" s="25">
        <v>78</v>
      </c>
      <c r="C20" s="15">
        <v>43348.677083333336</v>
      </c>
      <c r="D20" s="15">
        <v>43348.701388888891</v>
      </c>
      <c r="E20" s="15" t="str">
        <f t="shared" si="3"/>
        <v>0:35</v>
      </c>
      <c r="F20" s="5">
        <f t="shared" si="17"/>
        <v>0</v>
      </c>
      <c r="G20" s="5">
        <f t="shared" si="4"/>
        <v>35</v>
      </c>
      <c r="H20" s="5">
        <f t="shared" si="5"/>
        <v>35</v>
      </c>
      <c r="I20" s="15">
        <v>43348.711111111108</v>
      </c>
      <c r="J20" s="15" t="str">
        <f t="shared" si="0"/>
        <v>0:14</v>
      </c>
      <c r="K20" s="5">
        <f t="shared" si="6"/>
        <v>0</v>
      </c>
      <c r="L20" s="5">
        <f t="shared" si="7"/>
        <v>14</v>
      </c>
      <c r="M20" s="5">
        <f t="shared" si="8"/>
        <v>14</v>
      </c>
      <c r="N20" s="15">
        <v>43348.774305555555</v>
      </c>
      <c r="O20" s="15" t="str">
        <f t="shared" si="9"/>
        <v>1:31</v>
      </c>
      <c r="P20" s="5">
        <f t="shared" si="10"/>
        <v>1</v>
      </c>
      <c r="Q20" s="5">
        <f t="shared" si="11"/>
        <v>31</v>
      </c>
      <c r="R20" s="5">
        <f t="shared" si="12"/>
        <v>91</v>
      </c>
      <c r="S20" s="15">
        <f t="shared" si="1"/>
        <v>43348.784722222219</v>
      </c>
      <c r="T20" s="15" t="str">
        <f t="shared" si="2"/>
        <v>2:35</v>
      </c>
      <c r="U20" s="5">
        <f t="shared" si="13"/>
        <v>2</v>
      </c>
      <c r="V20" s="5">
        <f t="shared" si="14"/>
        <v>35</v>
      </c>
      <c r="W20" s="5">
        <f t="shared" si="15"/>
        <v>155</v>
      </c>
      <c r="X20" s="15" t="s">
        <v>202</v>
      </c>
      <c r="Y20" t="str">
        <f t="shared" si="16"/>
        <v>0:55</v>
      </c>
    </row>
    <row r="21" spans="1:25" x14ac:dyDescent="0.25">
      <c r="A21" t="s">
        <v>121</v>
      </c>
      <c r="B21" s="25">
        <v>83</v>
      </c>
      <c r="C21" s="15">
        <v>43348.836805555555</v>
      </c>
      <c r="D21" s="15">
        <v>43348.866666666669</v>
      </c>
      <c r="E21" s="15" t="str">
        <f t="shared" si="3"/>
        <v>0:43</v>
      </c>
      <c r="F21" s="5">
        <f t="shared" si="17"/>
        <v>0</v>
      </c>
      <c r="G21" s="5">
        <f t="shared" si="4"/>
        <v>43</v>
      </c>
      <c r="H21" s="5">
        <f t="shared" si="5"/>
        <v>43</v>
      </c>
      <c r="I21" s="15">
        <v>43348.87777777778</v>
      </c>
      <c r="J21" s="15" t="str">
        <f t="shared" si="0"/>
        <v>0:16</v>
      </c>
      <c r="K21" s="5">
        <f t="shared" si="6"/>
        <v>0</v>
      </c>
      <c r="L21" s="5">
        <f t="shared" si="7"/>
        <v>16</v>
      </c>
      <c r="M21" s="5">
        <f t="shared" si="8"/>
        <v>16</v>
      </c>
      <c r="N21" s="15">
        <v>43348.944444444445</v>
      </c>
      <c r="O21" s="15" t="str">
        <f t="shared" si="9"/>
        <v>1:36</v>
      </c>
      <c r="P21" s="5">
        <f t="shared" si="10"/>
        <v>1</v>
      </c>
      <c r="Q21" s="5">
        <f t="shared" si="11"/>
        <v>36</v>
      </c>
      <c r="R21" s="5">
        <f t="shared" si="12"/>
        <v>96</v>
      </c>
      <c r="S21" s="15">
        <f t="shared" si="1"/>
        <v>43348.954861111109</v>
      </c>
      <c r="T21" s="15" t="str">
        <f t="shared" si="2"/>
        <v>2:50</v>
      </c>
      <c r="U21" s="5">
        <f t="shared" si="13"/>
        <v>2</v>
      </c>
      <c r="V21" s="5">
        <f t="shared" si="14"/>
        <v>50</v>
      </c>
      <c r="W21" s="5">
        <f t="shared" si="15"/>
        <v>170</v>
      </c>
      <c r="X21" s="15" t="s">
        <v>202</v>
      </c>
      <c r="Y21" t="str">
        <f t="shared" si="16"/>
        <v>1:15</v>
      </c>
    </row>
    <row r="22" spans="1:25" s="22" customFormat="1" x14ac:dyDescent="0.25">
      <c r="A22" s="22" t="s">
        <v>127</v>
      </c>
      <c r="B22" s="22">
        <v>87</v>
      </c>
      <c r="C22" s="23">
        <v>43349.003472222219</v>
      </c>
      <c r="D22" s="23">
        <v>43349.038194444445</v>
      </c>
      <c r="E22" s="23" t="str">
        <f t="shared" si="3"/>
        <v>0:50</v>
      </c>
      <c r="F22" s="24">
        <f t="shared" si="17"/>
        <v>0</v>
      </c>
      <c r="G22" s="24">
        <f t="shared" si="4"/>
        <v>50</v>
      </c>
      <c r="H22" s="24">
        <f t="shared" si="5"/>
        <v>50</v>
      </c>
      <c r="I22" s="23">
        <v>43349.048611111109</v>
      </c>
      <c r="J22" s="23" t="str">
        <f t="shared" si="0"/>
        <v>0:15</v>
      </c>
      <c r="K22" s="24">
        <f t="shared" si="6"/>
        <v>0</v>
      </c>
      <c r="L22" s="24">
        <f t="shared" si="7"/>
        <v>15</v>
      </c>
      <c r="M22" s="24">
        <f t="shared" si="8"/>
        <v>15</v>
      </c>
      <c r="N22" s="23">
        <v>43349.116666666669</v>
      </c>
      <c r="O22" s="23" t="str">
        <f t="shared" si="9"/>
        <v>1:38</v>
      </c>
      <c r="P22" s="24">
        <f t="shared" si="10"/>
        <v>1</v>
      </c>
      <c r="Q22" s="24">
        <f t="shared" si="11"/>
        <v>38</v>
      </c>
      <c r="R22" s="24">
        <f t="shared" si="12"/>
        <v>98</v>
      </c>
      <c r="S22" s="23">
        <f t="shared" si="1"/>
        <v>43349.127083333333</v>
      </c>
      <c r="T22" s="23" t="str">
        <f t="shared" si="2"/>
        <v>2:58</v>
      </c>
      <c r="U22" s="24">
        <f t="shared" si="13"/>
        <v>2</v>
      </c>
      <c r="V22" s="24">
        <f t="shared" si="14"/>
        <v>58</v>
      </c>
      <c r="W22" s="24">
        <f t="shared" si="15"/>
        <v>178</v>
      </c>
      <c r="X22" s="23" t="s">
        <v>203</v>
      </c>
      <c r="Y22" s="22" t="str">
        <f t="shared" si="16"/>
        <v>1:10</v>
      </c>
    </row>
    <row r="23" spans="1:25" s="22" customFormat="1" x14ac:dyDescent="0.25">
      <c r="A23" s="22" t="s">
        <v>128</v>
      </c>
      <c r="B23" s="22">
        <v>91</v>
      </c>
      <c r="C23" s="23">
        <v>43349.1875</v>
      </c>
      <c r="D23" s="23">
        <v>43349.211111111108</v>
      </c>
      <c r="E23" s="23" t="str">
        <f t="shared" si="3"/>
        <v>0:34</v>
      </c>
      <c r="F23" s="24">
        <f t="shared" si="17"/>
        <v>0</v>
      </c>
      <c r="G23" s="24">
        <f t="shared" si="4"/>
        <v>34</v>
      </c>
      <c r="H23" s="24">
        <f t="shared" si="5"/>
        <v>34</v>
      </c>
      <c r="I23" s="23">
        <v>43349.220833333333</v>
      </c>
      <c r="J23" s="23" t="str">
        <f t="shared" si="0"/>
        <v>0:14</v>
      </c>
      <c r="K23" s="24">
        <f t="shared" si="6"/>
        <v>0</v>
      </c>
      <c r="L23" s="24">
        <f t="shared" si="7"/>
        <v>14</v>
      </c>
      <c r="M23" s="24">
        <f t="shared" si="8"/>
        <v>14</v>
      </c>
      <c r="N23" s="23">
        <v>43349.284722222219</v>
      </c>
      <c r="O23" s="23" t="str">
        <f t="shared" si="9"/>
        <v>1:32</v>
      </c>
      <c r="P23" s="24">
        <f t="shared" si="10"/>
        <v>1</v>
      </c>
      <c r="Q23" s="24">
        <f t="shared" si="11"/>
        <v>32</v>
      </c>
      <c r="R23" s="24">
        <f t="shared" si="12"/>
        <v>92</v>
      </c>
      <c r="S23" s="23">
        <f t="shared" si="1"/>
        <v>43349.295138888883</v>
      </c>
      <c r="T23" s="23" t="str">
        <f t="shared" si="2"/>
        <v>2:35</v>
      </c>
      <c r="U23" s="24">
        <f t="shared" si="13"/>
        <v>2</v>
      </c>
      <c r="V23" s="24">
        <f t="shared" si="14"/>
        <v>35</v>
      </c>
      <c r="W23" s="24">
        <f t="shared" si="15"/>
        <v>155</v>
      </c>
      <c r="X23" s="23" t="s">
        <v>203</v>
      </c>
      <c r="Y23" s="22" t="str">
        <f t="shared" si="16"/>
        <v>1:27</v>
      </c>
    </row>
    <row r="24" spans="1:25" s="22" customFormat="1" x14ac:dyDescent="0.25">
      <c r="A24" s="22" t="s">
        <v>129</v>
      </c>
      <c r="B24" s="22">
        <v>92</v>
      </c>
      <c r="C24" s="23">
        <v>43349.340277777781</v>
      </c>
      <c r="D24" s="23">
        <v>43349.365277777775</v>
      </c>
      <c r="E24" s="23" t="str">
        <f t="shared" si="3"/>
        <v>0:36</v>
      </c>
      <c r="F24" s="24">
        <f t="shared" si="17"/>
        <v>0</v>
      </c>
      <c r="G24" s="24">
        <f t="shared" si="4"/>
        <v>36</v>
      </c>
      <c r="H24" s="24">
        <f t="shared" si="5"/>
        <v>36</v>
      </c>
      <c r="I24" s="23">
        <v>43349.383333333331</v>
      </c>
      <c r="J24" s="23" t="str">
        <f t="shared" si="0"/>
        <v>0:26</v>
      </c>
      <c r="K24" s="24">
        <f t="shared" si="6"/>
        <v>0</v>
      </c>
      <c r="L24" s="24">
        <f t="shared" si="7"/>
        <v>26</v>
      </c>
      <c r="M24" s="24">
        <f t="shared" si="8"/>
        <v>26</v>
      </c>
      <c r="N24" s="23">
        <v>43349.451388888891</v>
      </c>
      <c r="O24" s="23" t="str">
        <f t="shared" si="9"/>
        <v>1:38</v>
      </c>
      <c r="P24" s="24">
        <f t="shared" si="10"/>
        <v>1</v>
      </c>
      <c r="Q24" s="24">
        <f t="shared" si="11"/>
        <v>38</v>
      </c>
      <c r="R24" s="24">
        <f t="shared" si="12"/>
        <v>98</v>
      </c>
      <c r="S24" s="23">
        <f t="shared" si="1"/>
        <v>43349.461805555555</v>
      </c>
      <c r="T24" s="23" t="str">
        <f t="shared" si="2"/>
        <v>2:55</v>
      </c>
      <c r="U24" s="24">
        <f t="shared" si="13"/>
        <v>2</v>
      </c>
      <c r="V24" s="24">
        <f t="shared" si="14"/>
        <v>55</v>
      </c>
      <c r="W24" s="24">
        <f t="shared" si="15"/>
        <v>175</v>
      </c>
      <c r="X24" s="23" t="s">
        <v>203</v>
      </c>
      <c r="Y24" s="22" t="str">
        <f t="shared" si="16"/>
        <v>1:05</v>
      </c>
    </row>
    <row r="25" spans="1:25" x14ac:dyDescent="0.25">
      <c r="A25" t="s">
        <v>151</v>
      </c>
      <c r="B25" s="25">
        <v>97</v>
      </c>
      <c r="C25" s="26">
        <v>43349.493055555555</v>
      </c>
      <c r="D25" s="15">
        <v>43349.522222222222</v>
      </c>
      <c r="E25" s="15" t="str">
        <f t="shared" si="3"/>
        <v>0:42</v>
      </c>
      <c r="F25" s="5">
        <f t="shared" si="17"/>
        <v>0</v>
      </c>
      <c r="G25" s="5">
        <f t="shared" si="4"/>
        <v>42</v>
      </c>
      <c r="H25" s="5">
        <f t="shared" si="5"/>
        <v>42</v>
      </c>
      <c r="I25" s="15">
        <v>43349.53402777778</v>
      </c>
      <c r="J25" s="15" t="str">
        <f t="shared" si="0"/>
        <v>0:17</v>
      </c>
      <c r="K25" s="5">
        <f t="shared" si="6"/>
        <v>0</v>
      </c>
      <c r="L25" s="5">
        <f t="shared" si="7"/>
        <v>17</v>
      </c>
      <c r="M25" s="5">
        <f t="shared" si="8"/>
        <v>17</v>
      </c>
      <c r="N25" s="15">
        <v>43349.599305555559</v>
      </c>
      <c r="O25" s="15" t="str">
        <f t="shared" si="9"/>
        <v>1:34</v>
      </c>
      <c r="P25" s="5">
        <f t="shared" si="10"/>
        <v>1</v>
      </c>
      <c r="Q25" s="5">
        <f t="shared" si="11"/>
        <v>34</v>
      </c>
      <c r="R25" s="5">
        <f t="shared" si="12"/>
        <v>94</v>
      </c>
      <c r="S25" s="15">
        <f t="shared" si="1"/>
        <v>43349.609722222223</v>
      </c>
      <c r="T25" s="15" t="str">
        <f t="shared" si="2"/>
        <v>2:48</v>
      </c>
      <c r="U25" s="5">
        <f t="shared" si="13"/>
        <v>2</v>
      </c>
      <c r="V25" s="5">
        <f t="shared" si="14"/>
        <v>48</v>
      </c>
      <c r="W25" s="5">
        <f t="shared" si="15"/>
        <v>168</v>
      </c>
      <c r="X25" s="15" t="s">
        <v>202</v>
      </c>
      <c r="Y25" t="str">
        <f t="shared" si="16"/>
        <v>0:45</v>
      </c>
    </row>
    <row r="26" spans="1:25" x14ac:dyDescent="0.25">
      <c r="A26" t="s">
        <v>150</v>
      </c>
      <c r="B26" s="25">
        <v>110</v>
      </c>
      <c r="C26" s="26">
        <f>D26-TIME(0,46,0)</f>
        <v>43349.648611111108</v>
      </c>
      <c r="D26" s="15">
        <v>43349.680555555555</v>
      </c>
      <c r="E26" s="15" t="str">
        <f t="shared" si="3"/>
        <v>0:46</v>
      </c>
      <c r="F26" s="5">
        <f t="shared" si="17"/>
        <v>0</v>
      </c>
      <c r="G26" s="5">
        <f t="shared" si="4"/>
        <v>46</v>
      </c>
      <c r="H26" s="5">
        <f t="shared" si="5"/>
        <v>46</v>
      </c>
      <c r="I26" s="15">
        <v>43349.69027777778</v>
      </c>
      <c r="J26" s="15" t="str">
        <f t="shared" si="0"/>
        <v>0:14</v>
      </c>
      <c r="K26" s="5">
        <f t="shared" si="6"/>
        <v>0</v>
      </c>
      <c r="L26" s="5">
        <f t="shared" si="7"/>
        <v>14</v>
      </c>
      <c r="M26" s="5">
        <f t="shared" si="8"/>
        <v>14</v>
      </c>
      <c r="N26" s="15">
        <v>43349.755555555559</v>
      </c>
      <c r="O26" s="15" t="str">
        <f t="shared" si="9"/>
        <v>1:34</v>
      </c>
      <c r="P26" s="5">
        <f t="shared" si="10"/>
        <v>1</v>
      </c>
      <c r="Q26" s="5">
        <f t="shared" si="11"/>
        <v>34</v>
      </c>
      <c r="R26" s="5">
        <f t="shared" si="12"/>
        <v>94</v>
      </c>
      <c r="S26" s="15">
        <f t="shared" si="1"/>
        <v>43349.765972222223</v>
      </c>
      <c r="T26" s="15" t="str">
        <f t="shared" si="2"/>
        <v>2:49</v>
      </c>
      <c r="U26" s="5">
        <f t="shared" si="13"/>
        <v>2</v>
      </c>
      <c r="V26" s="5">
        <f t="shared" si="14"/>
        <v>49</v>
      </c>
      <c r="W26" s="5">
        <f t="shared" si="15"/>
        <v>169</v>
      </c>
      <c r="X26" s="15" t="s">
        <v>202</v>
      </c>
      <c r="Y26" t="str">
        <f t="shared" si="16"/>
        <v>0:56</v>
      </c>
    </row>
    <row r="27" spans="1:25" x14ac:dyDescent="0.25">
      <c r="A27" t="s">
        <v>149</v>
      </c>
      <c r="B27" s="25">
        <v>117</v>
      </c>
      <c r="C27" s="26">
        <v>43349.821527777778</v>
      </c>
      <c r="D27" s="15">
        <v>43349.851388888892</v>
      </c>
      <c r="E27" s="15" t="str">
        <f t="shared" si="3"/>
        <v>0:43</v>
      </c>
      <c r="F27" s="5">
        <f t="shared" si="17"/>
        <v>0</v>
      </c>
      <c r="G27" s="5">
        <f t="shared" si="4"/>
        <v>43</v>
      </c>
      <c r="H27" s="5">
        <f t="shared" si="5"/>
        <v>43</v>
      </c>
      <c r="I27" s="15">
        <v>43349.863888888889</v>
      </c>
      <c r="J27" s="15" t="str">
        <f t="shared" si="0"/>
        <v>0:18</v>
      </c>
      <c r="K27" s="5">
        <f t="shared" si="6"/>
        <v>0</v>
      </c>
      <c r="L27" s="5">
        <f t="shared" si="7"/>
        <v>18</v>
      </c>
      <c r="M27" s="5">
        <f t="shared" si="8"/>
        <v>18</v>
      </c>
      <c r="N27" s="15">
        <v>43349.927083333336</v>
      </c>
      <c r="O27" s="15" t="str">
        <f t="shared" si="9"/>
        <v>1:31</v>
      </c>
      <c r="P27" s="5">
        <f t="shared" si="10"/>
        <v>1</v>
      </c>
      <c r="Q27" s="5">
        <f t="shared" si="11"/>
        <v>31</v>
      </c>
      <c r="R27" s="5">
        <f t="shared" si="12"/>
        <v>91</v>
      </c>
      <c r="S27" s="15">
        <f t="shared" si="1"/>
        <v>43349.9375</v>
      </c>
      <c r="T27" s="15" t="str">
        <f t="shared" si="2"/>
        <v>2:47</v>
      </c>
      <c r="U27" s="5">
        <f t="shared" si="13"/>
        <v>2</v>
      </c>
      <c r="V27" s="5">
        <f t="shared" si="14"/>
        <v>47</v>
      </c>
      <c r="W27" s="5">
        <f t="shared" si="15"/>
        <v>167</v>
      </c>
      <c r="X27" s="15" t="s">
        <v>202</v>
      </c>
      <c r="Y27" t="str">
        <f t="shared" si="16"/>
        <v>1:20</v>
      </c>
    </row>
    <row r="28" spans="1:25" s="22" customFormat="1" x14ac:dyDescent="0.25">
      <c r="A28" s="22" t="s">
        <v>148</v>
      </c>
      <c r="B28" s="22">
        <v>128</v>
      </c>
      <c r="C28" s="23">
        <v>43349.979166666664</v>
      </c>
      <c r="D28" s="23">
        <v>43350.01458333333</v>
      </c>
      <c r="E28" s="23" t="str">
        <f t="shared" si="3"/>
        <v>0:51</v>
      </c>
      <c r="F28" s="24">
        <f t="shared" si="17"/>
        <v>0</v>
      </c>
      <c r="G28" s="24">
        <f t="shared" si="4"/>
        <v>51</v>
      </c>
      <c r="H28" s="24">
        <f t="shared" si="5"/>
        <v>51</v>
      </c>
      <c r="I28" s="23">
        <v>43350.029861111114</v>
      </c>
      <c r="J28" s="23" t="str">
        <f t="shared" si="0"/>
        <v>0:22</v>
      </c>
      <c r="K28" s="24">
        <f t="shared" si="6"/>
        <v>0</v>
      </c>
      <c r="L28" s="24">
        <f t="shared" si="7"/>
        <v>22</v>
      </c>
      <c r="M28" s="24">
        <f t="shared" si="8"/>
        <v>22</v>
      </c>
      <c r="N28" s="23">
        <v>43350.09652777778</v>
      </c>
      <c r="O28" s="23" t="str">
        <f t="shared" si="9"/>
        <v>1:36</v>
      </c>
      <c r="P28" s="24">
        <f t="shared" si="10"/>
        <v>1</v>
      </c>
      <c r="Q28" s="24">
        <f t="shared" si="11"/>
        <v>36</v>
      </c>
      <c r="R28" s="24">
        <f t="shared" si="12"/>
        <v>96</v>
      </c>
      <c r="S28" s="23">
        <v>43350.102777777778</v>
      </c>
      <c r="T28" s="23" t="str">
        <f t="shared" si="2"/>
        <v>2:58</v>
      </c>
      <c r="U28" s="24">
        <f t="shared" si="13"/>
        <v>2</v>
      </c>
      <c r="V28" s="24">
        <f t="shared" si="14"/>
        <v>58</v>
      </c>
      <c r="W28" s="24">
        <f t="shared" si="15"/>
        <v>178</v>
      </c>
      <c r="X28" s="23" t="s">
        <v>203</v>
      </c>
      <c r="Y28" s="22" t="str">
        <f t="shared" si="16"/>
        <v>1:00</v>
      </c>
    </row>
    <row r="29" spans="1:25" s="22" customFormat="1" x14ac:dyDescent="0.25">
      <c r="A29" s="22" t="s">
        <v>223</v>
      </c>
      <c r="B29" s="22">
        <v>128</v>
      </c>
      <c r="C29" s="23">
        <v>43350.144444444442</v>
      </c>
      <c r="D29" s="23">
        <v>43350.15</v>
      </c>
      <c r="E29" s="23" t="str">
        <f t="shared" si="3"/>
        <v>0:08</v>
      </c>
      <c r="F29" s="24">
        <f t="shared" si="17"/>
        <v>0</v>
      </c>
      <c r="G29" s="24">
        <f t="shared" si="4"/>
        <v>8</v>
      </c>
      <c r="H29" s="24">
        <f t="shared" si="5"/>
        <v>8</v>
      </c>
      <c r="I29" s="23"/>
      <c r="J29" s="23"/>
      <c r="K29" s="24"/>
      <c r="L29" s="24"/>
      <c r="M29" s="24"/>
      <c r="N29" s="23"/>
      <c r="O29" s="23"/>
      <c r="P29" s="24"/>
      <c r="Q29" s="24"/>
      <c r="R29" s="24"/>
      <c r="S29" s="23"/>
      <c r="T29" s="23"/>
      <c r="U29" s="24"/>
      <c r="V29" s="24"/>
      <c r="W29" s="24"/>
      <c r="X29" s="23" t="s">
        <v>203</v>
      </c>
      <c r="Y29" s="22" t="str">
        <f t="shared" si="16"/>
        <v>1:00</v>
      </c>
    </row>
    <row r="30" spans="1:25" s="22" customFormat="1" x14ac:dyDescent="0.25">
      <c r="A30" s="22" t="s">
        <v>147</v>
      </c>
      <c r="B30" s="22">
        <v>140</v>
      </c>
      <c r="C30" s="23">
        <v>43350.232638888891</v>
      </c>
      <c r="D30" s="23">
        <v>43350.255555555559</v>
      </c>
      <c r="E30" s="23" t="str">
        <f t="shared" si="3"/>
        <v>0:33</v>
      </c>
      <c r="F30" s="24">
        <f t="shared" si="17"/>
        <v>0</v>
      </c>
      <c r="G30" s="24">
        <f t="shared" si="4"/>
        <v>33</v>
      </c>
      <c r="H30" s="24">
        <f t="shared" si="5"/>
        <v>33</v>
      </c>
      <c r="I30" s="23">
        <v>43350.272916666669</v>
      </c>
      <c r="J30" s="23" t="str">
        <f t="shared" ref="J30:J32" si="18">TEXT(I30-D30, "h:mm")</f>
        <v>0:25</v>
      </c>
      <c r="K30" s="24">
        <f t="shared" si="6"/>
        <v>0</v>
      </c>
      <c r="L30" s="24">
        <f t="shared" si="7"/>
        <v>25</v>
      </c>
      <c r="M30" s="24">
        <f t="shared" si="8"/>
        <v>25</v>
      </c>
      <c r="N30" s="23">
        <v>43350.339583333334</v>
      </c>
      <c r="O30" s="23" t="str">
        <f>TEXT(N30-I30, "h:mm")</f>
        <v>1:36</v>
      </c>
      <c r="P30" s="24">
        <f t="shared" si="10"/>
        <v>1</v>
      </c>
      <c r="Q30" s="24">
        <f t="shared" si="11"/>
        <v>36</v>
      </c>
      <c r="R30" s="24">
        <f t="shared" si="12"/>
        <v>96</v>
      </c>
      <c r="S30" s="23">
        <v>43350.345833333333</v>
      </c>
      <c r="T30" s="23" t="str">
        <f>TEXT(S30-C30, "h:mm")</f>
        <v>2:43</v>
      </c>
      <c r="U30" s="24">
        <f t="shared" si="13"/>
        <v>2</v>
      </c>
      <c r="V30" s="24">
        <f t="shared" si="14"/>
        <v>43</v>
      </c>
      <c r="W30" s="24">
        <f t="shared" si="15"/>
        <v>163</v>
      </c>
      <c r="X30" s="23" t="s">
        <v>203</v>
      </c>
      <c r="Y30" s="22" t="str">
        <f>TEXT(C30-S28, "h:mm")</f>
        <v>3:07</v>
      </c>
    </row>
    <row r="31" spans="1:25" s="22" customFormat="1" x14ac:dyDescent="0.25">
      <c r="A31" s="22" t="s">
        <v>146</v>
      </c>
      <c r="B31" s="22">
        <v>210</v>
      </c>
      <c r="C31" s="23">
        <v>43350.392361111109</v>
      </c>
      <c r="D31" s="23">
        <v>43350.442361111112</v>
      </c>
      <c r="E31" s="23" t="str">
        <f t="shared" si="3"/>
        <v>1:12</v>
      </c>
      <c r="F31" s="24">
        <f t="shared" si="17"/>
        <v>1</v>
      </c>
      <c r="G31" s="24">
        <f t="shared" si="4"/>
        <v>12</v>
      </c>
      <c r="H31" s="24">
        <f t="shared" si="5"/>
        <v>72</v>
      </c>
      <c r="I31" s="23">
        <v>43350.461805555555</v>
      </c>
      <c r="J31" s="23" t="str">
        <f t="shared" si="18"/>
        <v>0:28</v>
      </c>
      <c r="K31" s="24">
        <f t="shared" si="6"/>
        <v>0</v>
      </c>
      <c r="L31" s="24">
        <f t="shared" si="7"/>
        <v>28</v>
      </c>
      <c r="M31" s="24">
        <f t="shared" si="8"/>
        <v>28</v>
      </c>
      <c r="N31" s="23">
        <v>43350.527083333334</v>
      </c>
      <c r="O31" s="23" t="str">
        <f t="shared" si="9"/>
        <v>1:34</v>
      </c>
      <c r="P31" s="24">
        <f t="shared" si="10"/>
        <v>1</v>
      </c>
      <c r="Q31" s="24">
        <f t="shared" si="11"/>
        <v>34</v>
      </c>
      <c r="R31" s="24">
        <f t="shared" si="12"/>
        <v>94</v>
      </c>
      <c r="S31" s="23">
        <f>N31+TIME(0,10,0)</f>
        <v>43350.53402777778</v>
      </c>
      <c r="T31" s="23" t="str">
        <f>TEXT(S31-C31, "h:mm")</f>
        <v>3:24</v>
      </c>
      <c r="U31" s="24">
        <f t="shared" si="13"/>
        <v>3</v>
      </c>
      <c r="V31" s="24">
        <f t="shared" si="14"/>
        <v>24</v>
      </c>
      <c r="W31" s="24">
        <f t="shared" si="15"/>
        <v>204</v>
      </c>
      <c r="X31" s="23" t="s">
        <v>203</v>
      </c>
      <c r="Y31" s="22" t="str">
        <f>TEXT(C31-S30, "h:mm")</f>
        <v>1:07</v>
      </c>
    </row>
    <row r="32" spans="1:25" s="22" customFormat="1" x14ac:dyDescent="0.25">
      <c r="A32" s="22" t="s">
        <v>145</v>
      </c>
      <c r="B32" s="22">
        <v>500</v>
      </c>
      <c r="C32" s="23">
        <v>43350.625</v>
      </c>
      <c r="D32" s="23">
        <v>43350.640972222223</v>
      </c>
      <c r="E32" s="23" t="str">
        <f t="shared" si="3"/>
        <v>0:23</v>
      </c>
      <c r="F32" s="24">
        <f t="shared" si="17"/>
        <v>0</v>
      </c>
      <c r="G32" s="24">
        <f t="shared" si="4"/>
        <v>23</v>
      </c>
      <c r="H32" s="24">
        <f t="shared" si="5"/>
        <v>23</v>
      </c>
      <c r="J32" s="23" t="e">
        <f t="shared" si="18"/>
        <v>#VALUE!</v>
      </c>
      <c r="K32" s="24" t="e">
        <f t="shared" si="6"/>
        <v>#VALUE!</v>
      </c>
      <c r="L32" s="24" t="e">
        <f t="shared" si="7"/>
        <v>#VALUE!</v>
      </c>
      <c r="M32" s="24" t="e">
        <f t="shared" si="8"/>
        <v>#VALUE!</v>
      </c>
      <c r="O32" s="23" t="str">
        <f t="shared" si="9"/>
        <v>0:00</v>
      </c>
      <c r="P32" s="24">
        <f t="shared" si="10"/>
        <v>0</v>
      </c>
      <c r="Q32" s="24">
        <f t="shared" si="11"/>
        <v>0</v>
      </c>
      <c r="R32" s="24">
        <f t="shared" si="12"/>
        <v>0</v>
      </c>
      <c r="S32" s="23"/>
      <c r="T32" s="23"/>
      <c r="U32" s="24">
        <f t="shared" si="13"/>
        <v>0</v>
      </c>
      <c r="V32" s="24">
        <f t="shared" si="14"/>
        <v>0</v>
      </c>
      <c r="W32" s="24">
        <f t="shared" si="15"/>
        <v>0</v>
      </c>
      <c r="X32" s="23" t="s">
        <v>202</v>
      </c>
      <c r="Y32" s="22" t="str">
        <f>TEXT(C32-S31, "h:mm")</f>
        <v>2:11</v>
      </c>
    </row>
    <row r="33" spans="1:24" x14ac:dyDescent="0.25">
      <c r="A33" t="s">
        <v>216</v>
      </c>
      <c r="X33" s="15" t="s">
        <v>202</v>
      </c>
    </row>
    <row r="34" spans="1:24" x14ac:dyDescent="0.25">
      <c r="A34" t="s">
        <v>219</v>
      </c>
      <c r="H34">
        <f>AVERAGE(H2:H28, H30:H32)</f>
        <v>50.466666666666669</v>
      </c>
      <c r="M34" s="5">
        <f>AVERAGE(M2:M28, M30:M31)</f>
        <v>22.96551724137931</v>
      </c>
      <c r="R34" s="5">
        <f>AVERAGE(R2:R28, R30:R31)</f>
        <v>95.137931034482762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topLeftCell="A2" zoomScale="70" zoomScaleNormal="70" workbookViewId="0">
      <selection activeCell="A23" sqref="A23"/>
    </sheetView>
  </sheetViews>
  <sheetFormatPr defaultRowHeight="15" x14ac:dyDescent="0.25"/>
  <cols>
    <col min="1" max="1" width="5.7109375" customWidth="1"/>
    <col min="2" max="2" width="18.140625" style="28" customWidth="1"/>
    <col min="3" max="3" width="20.140625" style="34" customWidth="1"/>
    <col min="4" max="4" width="19" style="29" customWidth="1"/>
    <col min="5" max="5" width="2.85546875" style="29" customWidth="1"/>
    <col min="6" max="6" width="15.28515625" customWidth="1"/>
    <col min="7" max="9" width="5.140625" style="5" customWidth="1"/>
    <col min="10" max="10" width="9.5703125" style="5" customWidth="1"/>
    <col min="11" max="14" width="10.140625" customWidth="1"/>
    <col min="15" max="16" width="11.5703125" customWidth="1"/>
    <col min="17" max="17" width="10.140625" customWidth="1"/>
    <col min="18" max="18" width="64" customWidth="1"/>
  </cols>
  <sheetData>
    <row r="2" spans="2:18" x14ac:dyDescent="0.25">
      <c r="B2" s="31" t="s">
        <v>111</v>
      </c>
      <c r="C2" s="31"/>
      <c r="D2" s="31" t="s">
        <v>112</v>
      </c>
      <c r="E2" s="31"/>
    </row>
    <row r="3" spans="2:18" x14ac:dyDescent="0.25">
      <c r="B3" s="28" t="s">
        <v>240</v>
      </c>
      <c r="C3" s="34" t="s">
        <v>241</v>
      </c>
      <c r="D3" s="29" t="s">
        <v>240</v>
      </c>
      <c r="E3" s="29" t="s">
        <v>241</v>
      </c>
      <c r="F3" t="s">
        <v>113</v>
      </c>
      <c r="G3" s="5" t="s">
        <v>217</v>
      </c>
      <c r="H3" s="5" t="s">
        <v>218</v>
      </c>
      <c r="I3" s="5" t="s">
        <v>248</v>
      </c>
      <c r="J3" s="5" t="s">
        <v>251</v>
      </c>
      <c r="K3" t="s">
        <v>0</v>
      </c>
      <c r="L3" t="s">
        <v>244</v>
      </c>
      <c r="M3" t="s">
        <v>246</v>
      </c>
      <c r="N3" t="s">
        <v>245</v>
      </c>
      <c r="O3" t="s">
        <v>247</v>
      </c>
      <c r="P3" t="s">
        <v>250</v>
      </c>
      <c r="Q3" t="s">
        <v>249</v>
      </c>
      <c r="R3" t="s">
        <v>114</v>
      </c>
    </row>
    <row r="4" spans="2:18" x14ac:dyDescent="0.25">
      <c r="B4" s="29">
        <v>43345.315972222219</v>
      </c>
      <c r="C4" s="35">
        <f>B4-TIME(8,0,0)</f>
        <v>43344.982638888883</v>
      </c>
      <c r="D4" s="29">
        <v>43345.339583333334</v>
      </c>
      <c r="E4" s="29">
        <f>D4-TIME(8,0,0)</f>
        <v>43345.006249999999</v>
      </c>
      <c r="F4" s="2">
        <f>D4-B4</f>
        <v>2.3611111115314998E-2</v>
      </c>
      <c r="G4" s="5">
        <f>HOUR(F4)</f>
        <v>0</v>
      </c>
      <c r="H4" s="5">
        <f>MINUTE(F4)</f>
        <v>34</v>
      </c>
      <c r="I4" s="5">
        <f>(G4*60)+H4</f>
        <v>34</v>
      </c>
      <c r="J4" s="5">
        <f>I4*60</f>
        <v>2040</v>
      </c>
      <c r="K4" t="s">
        <v>89</v>
      </c>
      <c r="L4">
        <v>4322</v>
      </c>
      <c r="M4">
        <f>L4*0.001202</f>
        <v>5.1950439999999993</v>
      </c>
      <c r="N4">
        <v>4.95</v>
      </c>
      <c r="O4">
        <f>N4/M4</f>
        <v>0.952831198349812</v>
      </c>
      <c r="P4">
        <f>L4/J4</f>
        <v>2.1186274509803922</v>
      </c>
      <c r="Q4">
        <f>M4/I4</f>
        <v>0.15279541176470587</v>
      </c>
      <c r="R4" t="s">
        <v>116</v>
      </c>
    </row>
    <row r="5" spans="2:18" x14ac:dyDescent="0.25">
      <c r="B5" s="29">
        <v>43345.565972222219</v>
      </c>
      <c r="C5" s="35">
        <f t="shared" ref="C5:C15" si="0">B5-TIME(8,0,0)</f>
        <v>43345.232638888883</v>
      </c>
      <c r="D5" s="29">
        <v>43345.642361111109</v>
      </c>
      <c r="E5" s="29">
        <f t="shared" ref="E5:E15" si="1">D5-TIME(8,0,0)</f>
        <v>43345.309027777774</v>
      </c>
      <c r="F5" s="2">
        <f>D5-B5</f>
        <v>7.6388888890505768E-2</v>
      </c>
      <c r="G5" s="5">
        <f t="shared" ref="G5:G35" si="2">HOUR(F5)</f>
        <v>1</v>
      </c>
      <c r="H5" s="5">
        <f t="shared" ref="H5:H35" si="3">MINUTE(F5)</f>
        <v>50</v>
      </c>
      <c r="I5" s="5">
        <f t="shared" ref="I5:I35" si="4">(G5*60)+H5</f>
        <v>110</v>
      </c>
      <c r="J5" s="5">
        <f t="shared" ref="J5:J35" si="5">I5*60</f>
        <v>6600</v>
      </c>
      <c r="K5" t="s">
        <v>92</v>
      </c>
      <c r="L5">
        <v>36560</v>
      </c>
      <c r="M5">
        <f t="shared" ref="M5:M35" si="6">L5*0.001202</f>
        <v>43.945119999999996</v>
      </c>
      <c r="N5">
        <v>41.8</v>
      </c>
      <c r="O5">
        <f t="shared" ref="O5:O6" si="7">N5/M5</f>
        <v>0.95118638884135487</v>
      </c>
      <c r="P5">
        <f t="shared" ref="P5:P6" si="8">L5/J5</f>
        <v>5.5393939393939391</v>
      </c>
      <c r="Q5">
        <f>M5/I5</f>
        <v>0.39950109090909086</v>
      </c>
      <c r="R5" t="s">
        <v>117</v>
      </c>
    </row>
    <row r="6" spans="2:18" x14ac:dyDescent="0.25">
      <c r="B6" s="29">
        <v>43345.767361111109</v>
      </c>
      <c r="C6" s="35">
        <f t="shared" si="0"/>
        <v>43345.434027777774</v>
      </c>
      <c r="D6" s="29">
        <v>43345.770833333336</v>
      </c>
      <c r="E6" s="29">
        <f t="shared" si="1"/>
        <v>43345.4375</v>
      </c>
      <c r="F6" s="2">
        <f>D6-B6</f>
        <v>3.4722222262644209E-3</v>
      </c>
      <c r="G6" s="5">
        <f t="shared" si="2"/>
        <v>0</v>
      </c>
      <c r="H6" s="5">
        <f t="shared" si="3"/>
        <v>5</v>
      </c>
      <c r="I6" s="5">
        <f t="shared" si="4"/>
        <v>5</v>
      </c>
      <c r="J6" s="5">
        <f t="shared" si="5"/>
        <v>300</v>
      </c>
      <c r="K6" t="s">
        <v>115</v>
      </c>
      <c r="L6">
        <v>1950</v>
      </c>
      <c r="M6">
        <f t="shared" si="6"/>
        <v>2.3439000000000001</v>
      </c>
      <c r="N6">
        <v>2.23</v>
      </c>
      <c r="O6">
        <f t="shared" si="7"/>
        <v>0.95140577669695803</v>
      </c>
      <c r="P6">
        <f t="shared" si="8"/>
        <v>6.5</v>
      </c>
      <c r="Q6">
        <f>M6/I6</f>
        <v>0.46878000000000003</v>
      </c>
      <c r="R6" t="s">
        <v>178</v>
      </c>
    </row>
    <row r="7" spans="2:18" x14ac:dyDescent="0.25">
      <c r="B7" s="33" t="s">
        <v>243</v>
      </c>
      <c r="C7" s="33"/>
      <c r="D7" s="33"/>
      <c r="E7" s="33"/>
      <c r="F7" s="33"/>
      <c r="G7" s="33"/>
      <c r="H7" s="33"/>
      <c r="I7" s="33"/>
      <c r="J7" s="33"/>
      <c r="K7" t="s">
        <v>93</v>
      </c>
      <c r="L7" s="31" t="s">
        <v>118</v>
      </c>
      <c r="M7" s="31"/>
      <c r="N7" s="31"/>
      <c r="O7" s="31"/>
      <c r="P7" s="31"/>
      <c r="Q7" s="31"/>
      <c r="R7" s="31"/>
    </row>
    <row r="8" spans="2:18" x14ac:dyDescent="0.25">
      <c r="B8" s="29">
        <v>40909.001388888886</v>
      </c>
      <c r="C8" s="35">
        <f t="shared" si="0"/>
        <v>40908.66805555555</v>
      </c>
      <c r="D8" s="32">
        <v>40909.082638888889</v>
      </c>
      <c r="E8" s="29">
        <f t="shared" si="1"/>
        <v>40908.749305555553</v>
      </c>
      <c r="F8" s="2">
        <f>D8-B8</f>
        <v>8.1250000002910383E-2</v>
      </c>
      <c r="G8" s="5">
        <f t="shared" si="2"/>
        <v>1</v>
      </c>
      <c r="H8" s="5">
        <f t="shared" si="3"/>
        <v>57</v>
      </c>
      <c r="I8" s="5">
        <f t="shared" si="4"/>
        <v>117</v>
      </c>
      <c r="J8" s="5">
        <f t="shared" si="5"/>
        <v>7020</v>
      </c>
      <c r="K8" t="s">
        <v>94</v>
      </c>
      <c r="L8">
        <v>43207</v>
      </c>
      <c r="M8">
        <f>L8*0.001202</f>
        <v>51.934813999999996</v>
      </c>
      <c r="N8">
        <v>49.4</v>
      </c>
      <c r="O8">
        <f>N8/M8</f>
        <v>0.95119239283306189</v>
      </c>
      <c r="P8">
        <f>L8/J8</f>
        <v>6.1548433048433049</v>
      </c>
      <c r="Q8">
        <f>M8/I8</f>
        <v>0.44388729914529912</v>
      </c>
      <c r="R8" t="s">
        <v>119</v>
      </c>
    </row>
    <row r="9" spans="2:18" x14ac:dyDescent="0.25">
      <c r="B9" s="29">
        <v>43346.634722222225</v>
      </c>
      <c r="C9" s="35">
        <f t="shared" si="0"/>
        <v>43346.301388888889</v>
      </c>
      <c r="D9" s="29">
        <v>43346.712500000001</v>
      </c>
      <c r="E9" s="29">
        <f t="shared" si="1"/>
        <v>43346.379166666666</v>
      </c>
      <c r="F9" s="2">
        <f>D9-B9</f>
        <v>7.7777777776645962E-2</v>
      </c>
      <c r="G9" s="5">
        <f t="shared" si="2"/>
        <v>1</v>
      </c>
      <c r="H9" s="5">
        <f t="shared" si="3"/>
        <v>52</v>
      </c>
      <c r="I9" s="5">
        <f t="shared" si="4"/>
        <v>112</v>
      </c>
      <c r="J9" s="5">
        <f t="shared" si="5"/>
        <v>6720</v>
      </c>
      <c r="K9" t="s">
        <v>95</v>
      </c>
      <c r="L9">
        <v>41600</v>
      </c>
      <c r="M9">
        <f>L9*0.001202</f>
        <v>50.0032</v>
      </c>
      <c r="N9">
        <v>47.6</v>
      </c>
      <c r="O9">
        <f t="shared" ref="O9:O35" si="9">N9/M9</f>
        <v>0.95193907589914251</v>
      </c>
      <c r="P9">
        <f t="shared" ref="P9:P35" si="10">L9/J9</f>
        <v>6.1904761904761907</v>
      </c>
      <c r="Q9">
        <f t="shared" ref="Q9:Q35" si="11">M9/I9</f>
        <v>0.44645714285714283</v>
      </c>
      <c r="R9" t="s">
        <v>179</v>
      </c>
    </row>
    <row r="10" spans="2:18" x14ac:dyDescent="0.25">
      <c r="B10" s="29">
        <v>43346.815972222219</v>
      </c>
      <c r="C10" s="35">
        <f t="shared" si="0"/>
        <v>43346.482638888883</v>
      </c>
      <c r="D10" s="29">
        <v>43346.892361111109</v>
      </c>
      <c r="E10" s="29">
        <f t="shared" si="1"/>
        <v>43346.559027777774</v>
      </c>
      <c r="F10" s="2">
        <f>D10-B10</f>
        <v>7.6388888890505768E-2</v>
      </c>
      <c r="G10" s="5">
        <f t="shared" si="2"/>
        <v>1</v>
      </c>
      <c r="H10" s="5">
        <f t="shared" si="3"/>
        <v>50</v>
      </c>
      <c r="I10" s="5">
        <f t="shared" si="4"/>
        <v>110</v>
      </c>
      <c r="J10" s="5">
        <f t="shared" si="5"/>
        <v>6600</v>
      </c>
      <c r="K10" t="s">
        <v>96</v>
      </c>
      <c r="L10">
        <v>40670</v>
      </c>
      <c r="M10">
        <f>L10*0.001202</f>
        <v>48.885339999999999</v>
      </c>
      <c r="N10">
        <v>46.5</v>
      </c>
      <c r="O10">
        <f t="shared" si="9"/>
        <v>0.95120541250198931</v>
      </c>
      <c r="P10">
        <f t="shared" si="10"/>
        <v>6.1621212121212121</v>
      </c>
      <c r="Q10">
        <f t="shared" si="11"/>
        <v>0.44441218181818182</v>
      </c>
    </row>
    <row r="11" spans="2:18" x14ac:dyDescent="0.25">
      <c r="B11" s="29">
        <v>43347.469444444447</v>
      </c>
      <c r="C11" s="35">
        <f t="shared" si="0"/>
        <v>43347.136111111111</v>
      </c>
      <c r="D11" s="29">
        <v>43347.545138888891</v>
      </c>
      <c r="E11" s="29">
        <f t="shared" si="1"/>
        <v>43347.211805555555</v>
      </c>
      <c r="F11" s="2">
        <f>D11-B11</f>
        <v>7.5694444443797693E-2</v>
      </c>
      <c r="G11" s="5">
        <f t="shared" si="2"/>
        <v>1</v>
      </c>
      <c r="H11" s="5">
        <f t="shared" si="3"/>
        <v>49</v>
      </c>
      <c r="I11" s="5">
        <f t="shared" si="4"/>
        <v>109</v>
      </c>
      <c r="J11" s="5">
        <f t="shared" si="5"/>
        <v>6540</v>
      </c>
      <c r="K11" t="s">
        <v>101</v>
      </c>
      <c r="L11">
        <v>40420</v>
      </c>
      <c r="M11">
        <f t="shared" si="6"/>
        <v>48.58484</v>
      </c>
      <c r="N11">
        <v>46.2</v>
      </c>
      <c r="O11">
        <f t="shared" si="9"/>
        <v>0.95091390647782315</v>
      </c>
      <c r="P11">
        <f t="shared" si="10"/>
        <v>6.1804281345565748</v>
      </c>
      <c r="Q11">
        <f t="shared" si="11"/>
        <v>0.4457324770642202</v>
      </c>
      <c r="R11" t="s">
        <v>117</v>
      </c>
    </row>
    <row r="12" spans="2:18" x14ac:dyDescent="0.25">
      <c r="B12" s="29">
        <v>43347.125694444447</v>
      </c>
      <c r="C12" s="35">
        <f t="shared" si="0"/>
        <v>43346.792361111111</v>
      </c>
      <c r="D12" s="29">
        <v>43347.186805555553</v>
      </c>
      <c r="E12" s="29">
        <f t="shared" si="1"/>
        <v>43346.853472222218</v>
      </c>
      <c r="F12" s="2">
        <f>D12-B12</f>
        <v>6.1111111106583849E-2</v>
      </c>
      <c r="G12" s="5">
        <f t="shared" si="2"/>
        <v>1</v>
      </c>
      <c r="H12" s="5">
        <f t="shared" si="3"/>
        <v>28</v>
      </c>
      <c r="I12" s="5">
        <f t="shared" si="4"/>
        <v>88</v>
      </c>
      <c r="J12" s="5">
        <f t="shared" si="5"/>
        <v>5280</v>
      </c>
      <c r="K12" t="s">
        <v>102</v>
      </c>
      <c r="L12">
        <v>29410</v>
      </c>
      <c r="M12">
        <f t="shared" si="6"/>
        <v>35.350819999999999</v>
      </c>
      <c r="N12">
        <v>33.6</v>
      </c>
      <c r="O12">
        <f t="shared" si="9"/>
        <v>0.95047300175780935</v>
      </c>
      <c r="P12">
        <f t="shared" si="10"/>
        <v>5.5700757575757578</v>
      </c>
      <c r="Q12">
        <f t="shared" si="11"/>
        <v>0.40171386363636363</v>
      </c>
      <c r="R12" t="s">
        <v>180</v>
      </c>
    </row>
    <row r="13" spans="2:18" x14ac:dyDescent="0.25">
      <c r="B13" s="29">
        <v>43347.296527777777</v>
      </c>
      <c r="C13" s="35">
        <f t="shared" si="0"/>
        <v>43346.963194444441</v>
      </c>
      <c r="D13" s="29">
        <v>43347.375</v>
      </c>
      <c r="E13" s="29">
        <f t="shared" si="1"/>
        <v>43347.041666666664</v>
      </c>
      <c r="F13" s="2">
        <f>D13-B13</f>
        <v>7.8472222223354038E-2</v>
      </c>
      <c r="G13" s="5">
        <f t="shared" si="2"/>
        <v>1</v>
      </c>
      <c r="H13" s="5">
        <f t="shared" si="3"/>
        <v>53</v>
      </c>
      <c r="I13" s="5">
        <f t="shared" si="4"/>
        <v>113</v>
      </c>
      <c r="J13" s="5">
        <f t="shared" si="5"/>
        <v>6780</v>
      </c>
      <c r="K13" t="s">
        <v>103</v>
      </c>
      <c r="L13">
        <v>41690</v>
      </c>
      <c r="M13">
        <f t="shared" si="6"/>
        <v>50.111379999999997</v>
      </c>
      <c r="N13">
        <v>47.7</v>
      </c>
      <c r="O13">
        <f t="shared" si="9"/>
        <v>0.95187959301859193</v>
      </c>
      <c r="P13">
        <f t="shared" si="10"/>
        <v>6.1489675516224187</v>
      </c>
      <c r="Q13">
        <f t="shared" si="11"/>
        <v>0.44346353982300885</v>
      </c>
    </row>
    <row r="14" spans="2:18" x14ac:dyDescent="0.25">
      <c r="B14" s="29">
        <v>43347.474305555559</v>
      </c>
      <c r="C14" s="35">
        <f t="shared" si="0"/>
        <v>43347.140972222223</v>
      </c>
      <c r="D14" s="29">
        <v>43347.554861111108</v>
      </c>
      <c r="E14" s="29">
        <f t="shared" si="1"/>
        <v>43347.221527777772</v>
      </c>
      <c r="F14" s="2">
        <f>D14-B14</f>
        <v>8.055555554892635E-2</v>
      </c>
      <c r="G14" s="5">
        <f t="shared" si="2"/>
        <v>1</v>
      </c>
      <c r="H14" s="5">
        <f t="shared" si="3"/>
        <v>56</v>
      </c>
      <c r="I14" s="5">
        <f t="shared" si="4"/>
        <v>116</v>
      </c>
      <c r="J14" s="5">
        <f t="shared" si="5"/>
        <v>6960</v>
      </c>
      <c r="K14" t="s">
        <v>104</v>
      </c>
      <c r="L14">
        <v>43384</v>
      </c>
      <c r="M14">
        <f t="shared" si="6"/>
        <v>52.147568</v>
      </c>
      <c r="N14">
        <v>49.6</v>
      </c>
      <c r="O14">
        <f t="shared" si="9"/>
        <v>0.95114694514612841</v>
      </c>
      <c r="P14">
        <f t="shared" si="10"/>
        <v>6.2333333333333334</v>
      </c>
      <c r="Q14">
        <f t="shared" si="11"/>
        <v>0.449548</v>
      </c>
    </row>
    <row r="15" spans="2:18" s="25" customFormat="1" x14ac:dyDescent="0.25">
      <c r="B15" s="35">
        <v>40909.093055555553</v>
      </c>
      <c r="C15" s="35">
        <f t="shared" si="0"/>
        <v>40908.759722222218</v>
      </c>
      <c r="D15" s="35">
        <v>40909.174305555556</v>
      </c>
      <c r="E15" s="35">
        <f t="shared" si="1"/>
        <v>40908.84097222222</v>
      </c>
      <c r="F15" s="36">
        <f>D15-B15</f>
        <v>8.1250000002910383E-2</v>
      </c>
      <c r="G15" s="5">
        <f t="shared" si="2"/>
        <v>1</v>
      </c>
      <c r="H15" s="5">
        <f t="shared" si="3"/>
        <v>57</v>
      </c>
      <c r="I15" s="5">
        <f t="shared" si="4"/>
        <v>117</v>
      </c>
      <c r="J15" s="5">
        <f t="shared" si="5"/>
        <v>7020</v>
      </c>
      <c r="K15" s="25" t="s">
        <v>105</v>
      </c>
      <c r="L15" s="25">
        <v>43500</v>
      </c>
      <c r="M15">
        <f t="shared" si="6"/>
        <v>52.286999999999999</v>
      </c>
      <c r="N15">
        <v>49.8</v>
      </c>
      <c r="O15">
        <f t="shared" si="9"/>
        <v>0.95243559584600379</v>
      </c>
      <c r="P15">
        <f t="shared" si="10"/>
        <v>6.1965811965811968</v>
      </c>
      <c r="Q15">
        <f t="shared" si="11"/>
        <v>0.44689743589743591</v>
      </c>
      <c r="R15" s="25" t="s">
        <v>181</v>
      </c>
    </row>
    <row r="16" spans="2:18" x14ac:dyDescent="0.25">
      <c r="B16" s="29">
        <v>43347.832638888889</v>
      </c>
      <c r="C16" s="35">
        <f>B16-TIME(8,0,0)</f>
        <v>43347.499305555553</v>
      </c>
      <c r="D16" s="29">
        <v>43347.90902777778</v>
      </c>
      <c r="E16" s="29">
        <f>D16-TIME(8,0,0)</f>
        <v>43347.575694444444</v>
      </c>
      <c r="F16" s="2">
        <f>D16-B16</f>
        <v>7.6388888890505768E-2</v>
      </c>
      <c r="G16" s="5">
        <f t="shared" si="2"/>
        <v>1</v>
      </c>
      <c r="H16" s="5">
        <f t="shared" si="3"/>
        <v>50</v>
      </c>
      <c r="I16" s="5">
        <f t="shared" si="4"/>
        <v>110</v>
      </c>
      <c r="J16" s="5">
        <f t="shared" si="5"/>
        <v>6600</v>
      </c>
      <c r="K16" t="s">
        <v>106</v>
      </c>
      <c r="L16" s="25">
        <v>40980</v>
      </c>
      <c r="M16">
        <f t="shared" si="6"/>
        <v>49.257959999999997</v>
      </c>
      <c r="N16">
        <v>46.9</v>
      </c>
      <c r="O16">
        <f t="shared" si="9"/>
        <v>0.95213037649143406</v>
      </c>
      <c r="P16">
        <f t="shared" si="10"/>
        <v>6.209090909090909</v>
      </c>
      <c r="Q16">
        <f t="shared" si="11"/>
        <v>0.44779963636363634</v>
      </c>
      <c r="R16" t="s">
        <v>182</v>
      </c>
    </row>
    <row r="17" spans="2:17" x14ac:dyDescent="0.25">
      <c r="B17" s="29">
        <v>43347.987500000003</v>
      </c>
      <c r="C17" s="35">
        <f>B17-TIME(8,0,0)</f>
        <v>43347.654166666667</v>
      </c>
      <c r="D17" s="29">
        <v>43348.060416666667</v>
      </c>
      <c r="E17" s="29">
        <f>D17-TIME(8,0,0)</f>
        <v>43347.727083333331</v>
      </c>
      <c r="F17" s="2">
        <f>D17-B17</f>
        <v>7.2916666664241347E-2</v>
      </c>
      <c r="G17" s="5">
        <f t="shared" si="2"/>
        <v>1</v>
      </c>
      <c r="H17" s="5">
        <f t="shared" si="3"/>
        <v>45</v>
      </c>
      <c r="I17" s="5">
        <f t="shared" si="4"/>
        <v>105</v>
      </c>
      <c r="J17" s="5">
        <f t="shared" si="5"/>
        <v>6300</v>
      </c>
      <c r="K17" t="s">
        <v>107</v>
      </c>
      <c r="L17" s="25">
        <v>38880</v>
      </c>
      <c r="M17">
        <f t="shared" si="6"/>
        <v>46.733759999999997</v>
      </c>
      <c r="N17">
        <v>44.5</v>
      </c>
      <c r="O17">
        <f t="shared" si="9"/>
        <v>0.9522024335298509</v>
      </c>
      <c r="P17">
        <f t="shared" si="10"/>
        <v>6.1714285714285717</v>
      </c>
      <c r="Q17">
        <f t="shared" si="11"/>
        <v>0.44508342857142852</v>
      </c>
    </row>
    <row r="18" spans="2:17" x14ac:dyDescent="0.25">
      <c r="B18" s="29">
        <v>43348.156944444447</v>
      </c>
      <c r="C18" s="35">
        <f>B18-TIME(8,0,0)</f>
        <v>43347.823611111111</v>
      </c>
      <c r="D18" s="29">
        <v>43348.226388888892</v>
      </c>
      <c r="E18" s="29">
        <f>D18-TIME(8,0,0)</f>
        <v>43347.893055555556</v>
      </c>
      <c r="F18" s="2">
        <f>D18-B18</f>
        <v>6.9444444445252884E-2</v>
      </c>
      <c r="G18" s="5">
        <f t="shared" si="2"/>
        <v>1</v>
      </c>
      <c r="H18" s="5">
        <f t="shared" si="3"/>
        <v>40</v>
      </c>
      <c r="I18" s="5">
        <f t="shared" si="4"/>
        <v>100</v>
      </c>
      <c r="J18" s="5">
        <f t="shared" si="5"/>
        <v>6000</v>
      </c>
      <c r="K18" t="s">
        <v>108</v>
      </c>
      <c r="L18" s="25">
        <v>37340</v>
      </c>
      <c r="M18">
        <f t="shared" si="6"/>
        <v>44.882680000000001</v>
      </c>
      <c r="N18">
        <v>42.7</v>
      </c>
      <c r="O18">
        <f t="shared" si="9"/>
        <v>0.95136921413783671</v>
      </c>
      <c r="P18">
        <f t="shared" si="10"/>
        <v>6.2233333333333336</v>
      </c>
      <c r="Q18">
        <f t="shared" si="11"/>
        <v>0.44882680000000003</v>
      </c>
    </row>
    <row r="19" spans="2:17" x14ac:dyDescent="0.25">
      <c r="B19" s="29">
        <v>43348.332638888889</v>
      </c>
      <c r="C19" s="35">
        <f>B19-TIME(8,0,0)</f>
        <v>43347.999305555553</v>
      </c>
      <c r="D19" s="29">
        <v>43348.406944444447</v>
      </c>
      <c r="E19" s="29">
        <f>D19-TIME(8,0,0)</f>
        <v>43348.073611111111</v>
      </c>
      <c r="F19" s="2">
        <f>D19-B19</f>
        <v>7.4305555557657499E-2</v>
      </c>
      <c r="G19" s="5">
        <f t="shared" si="2"/>
        <v>1</v>
      </c>
      <c r="H19" s="5">
        <f t="shared" si="3"/>
        <v>47</v>
      </c>
      <c r="I19" s="5">
        <f t="shared" si="4"/>
        <v>107</v>
      </c>
      <c r="J19" s="5">
        <f t="shared" si="5"/>
        <v>6420</v>
      </c>
      <c r="K19" t="s">
        <v>109</v>
      </c>
      <c r="L19" s="25">
        <v>39430</v>
      </c>
      <c r="M19">
        <f t="shared" si="6"/>
        <v>47.394860000000001</v>
      </c>
      <c r="N19">
        <v>45.1</v>
      </c>
      <c r="O19">
        <f t="shared" si="9"/>
        <v>0.9515799814579049</v>
      </c>
      <c r="P19">
        <f t="shared" si="10"/>
        <v>6.1417445482866047</v>
      </c>
      <c r="Q19">
        <f t="shared" si="11"/>
        <v>0.44294261682242991</v>
      </c>
    </row>
    <row r="20" spans="2:17" x14ac:dyDescent="0.25">
      <c r="B20" s="29">
        <v>43348.605555555558</v>
      </c>
      <c r="C20" s="35">
        <f>B20-TIME(8,0,0)</f>
        <v>43348.272222222222</v>
      </c>
      <c r="D20" s="29">
        <v>43348.680555555555</v>
      </c>
      <c r="E20" s="29">
        <f>D20-TIME(8,0,0)</f>
        <v>43348.347222222219</v>
      </c>
      <c r="F20" s="2">
        <f>D20-B20</f>
        <v>7.4999999997089617E-2</v>
      </c>
      <c r="G20" s="5">
        <f t="shared" si="2"/>
        <v>1</v>
      </c>
      <c r="H20" s="5">
        <f t="shared" si="3"/>
        <v>48</v>
      </c>
      <c r="I20" s="5">
        <f t="shared" si="4"/>
        <v>108</v>
      </c>
      <c r="J20" s="5">
        <f t="shared" si="5"/>
        <v>6480</v>
      </c>
      <c r="K20" t="s">
        <v>152</v>
      </c>
      <c r="L20" s="25">
        <v>39180</v>
      </c>
      <c r="M20">
        <f t="shared" si="6"/>
        <v>47.094359999999995</v>
      </c>
      <c r="N20">
        <v>44.8</v>
      </c>
      <c r="O20">
        <f t="shared" si="9"/>
        <v>0.95128163966980339</v>
      </c>
      <c r="P20">
        <f t="shared" si="10"/>
        <v>6.0462962962962967</v>
      </c>
      <c r="Q20">
        <f t="shared" si="11"/>
        <v>0.43605888888888883</v>
      </c>
    </row>
    <row r="21" spans="2:17" x14ac:dyDescent="0.25">
      <c r="B21" s="29">
        <v>43348.754861111112</v>
      </c>
      <c r="C21" s="35">
        <f>B21-TIME(8,0,0)</f>
        <v>43348.421527777777</v>
      </c>
      <c r="D21" s="29">
        <v>43348.826388888891</v>
      </c>
      <c r="E21" s="29">
        <f>D21-TIME(8,0,0)</f>
        <v>43348.493055555555</v>
      </c>
      <c r="F21" s="2">
        <f>D21-B21</f>
        <v>7.1527777778101154E-2</v>
      </c>
      <c r="G21" s="5">
        <f t="shared" si="2"/>
        <v>1</v>
      </c>
      <c r="H21" s="5">
        <f t="shared" si="3"/>
        <v>43</v>
      </c>
      <c r="I21" s="5">
        <f t="shared" si="4"/>
        <v>103</v>
      </c>
      <c r="J21" s="5">
        <f t="shared" si="5"/>
        <v>6180</v>
      </c>
      <c r="K21" t="s">
        <v>153</v>
      </c>
      <c r="L21" s="25">
        <v>37980</v>
      </c>
      <c r="M21">
        <f t="shared" si="6"/>
        <v>45.651959999999995</v>
      </c>
      <c r="N21">
        <v>43.5</v>
      </c>
      <c r="O21">
        <f t="shared" si="9"/>
        <v>0.95286160769439043</v>
      </c>
      <c r="P21">
        <f t="shared" si="10"/>
        <v>6.1456310679611654</v>
      </c>
      <c r="Q21">
        <f t="shared" si="11"/>
        <v>0.44322291262135916</v>
      </c>
    </row>
    <row r="22" spans="2:17" x14ac:dyDescent="0.25">
      <c r="B22" s="29">
        <v>43348.893055555556</v>
      </c>
      <c r="C22" s="35">
        <f>B22-TIME(8,0,0)</f>
        <v>43348.55972222222</v>
      </c>
      <c r="D22" s="29">
        <v>43348.963888888888</v>
      </c>
      <c r="E22" s="29">
        <f>D22-TIME(8,0,0)</f>
        <v>43348.630555555552</v>
      </c>
      <c r="F22" s="2">
        <f>D22-B22</f>
        <v>7.0833333331393078E-2</v>
      </c>
      <c r="G22" s="5">
        <f t="shared" si="2"/>
        <v>1</v>
      </c>
      <c r="H22" s="5">
        <f t="shared" si="3"/>
        <v>42</v>
      </c>
      <c r="I22" s="5">
        <f t="shared" si="4"/>
        <v>102</v>
      </c>
      <c r="J22" s="5">
        <f t="shared" si="5"/>
        <v>6120</v>
      </c>
      <c r="K22" t="s">
        <v>154</v>
      </c>
      <c r="L22" s="25">
        <v>37750</v>
      </c>
      <c r="M22">
        <f t="shared" si="6"/>
        <v>45.375499999999995</v>
      </c>
      <c r="N22">
        <v>43.2</v>
      </c>
      <c r="O22">
        <f t="shared" si="9"/>
        <v>0.95205562473140803</v>
      </c>
      <c r="P22">
        <f t="shared" si="10"/>
        <v>6.1683006535947715</v>
      </c>
      <c r="Q22">
        <f t="shared" si="11"/>
        <v>0.44485784313725485</v>
      </c>
    </row>
    <row r="23" spans="2:17" x14ac:dyDescent="0.25">
      <c r="B23" s="29">
        <v>43349.041666666664</v>
      </c>
      <c r="C23" s="35">
        <f>B23-TIME(8,0,0)</f>
        <v>43348.708333333328</v>
      </c>
      <c r="D23" s="29">
        <v>43349.112500000003</v>
      </c>
      <c r="E23" s="29">
        <f>D23-TIME(8,0,0)</f>
        <v>43348.779166666667</v>
      </c>
      <c r="F23" s="2">
        <f>D23-B23</f>
        <v>7.0833333338669036E-2</v>
      </c>
      <c r="G23" s="5">
        <f t="shared" si="2"/>
        <v>1</v>
      </c>
      <c r="H23" s="5">
        <f t="shared" si="3"/>
        <v>42</v>
      </c>
      <c r="I23" s="5">
        <f t="shared" si="4"/>
        <v>102</v>
      </c>
      <c r="J23" s="5">
        <f t="shared" si="5"/>
        <v>6120</v>
      </c>
      <c r="K23" t="s">
        <v>155</v>
      </c>
      <c r="L23" s="25">
        <v>37790</v>
      </c>
      <c r="M23">
        <f t="shared" si="6"/>
        <v>45.423580000000001</v>
      </c>
      <c r="N23">
        <v>43.2</v>
      </c>
      <c r="O23">
        <f t="shared" si="9"/>
        <v>0.9510478918658547</v>
      </c>
      <c r="P23">
        <f t="shared" si="10"/>
        <v>6.1748366013071898</v>
      </c>
      <c r="Q23">
        <f t="shared" si="11"/>
        <v>0.44532921568627454</v>
      </c>
    </row>
    <row r="24" spans="2:17" x14ac:dyDescent="0.25">
      <c r="B24" s="29">
        <v>43349.207638888889</v>
      </c>
      <c r="C24" s="35">
        <f>B24-TIME(8,0,0)</f>
        <v>43348.874305555553</v>
      </c>
      <c r="D24" s="29">
        <v>43349.276388888888</v>
      </c>
      <c r="E24" s="29">
        <f>D24-TIME(8,0,0)</f>
        <v>43348.943055555552</v>
      </c>
      <c r="F24" s="2">
        <f>D24-B24</f>
        <v>6.8749999998544808E-2</v>
      </c>
      <c r="G24" s="5">
        <f t="shared" si="2"/>
        <v>1</v>
      </c>
      <c r="H24" s="5">
        <f t="shared" si="3"/>
        <v>39</v>
      </c>
      <c r="I24" s="5">
        <f t="shared" si="4"/>
        <v>99</v>
      </c>
      <c r="J24" s="5">
        <f t="shared" si="5"/>
        <v>5940</v>
      </c>
      <c r="K24" t="s">
        <v>156</v>
      </c>
      <c r="L24" s="25">
        <v>36810</v>
      </c>
      <c r="M24">
        <f t="shared" si="6"/>
        <v>44.245619999999995</v>
      </c>
      <c r="N24">
        <v>42.1</v>
      </c>
      <c r="O24">
        <f t="shared" si="9"/>
        <v>0.95150661240592871</v>
      </c>
      <c r="P24">
        <f t="shared" si="10"/>
        <v>6.1969696969696972</v>
      </c>
      <c r="Q24">
        <f t="shared" si="11"/>
        <v>0.44692545454545451</v>
      </c>
    </row>
    <row r="25" spans="2:17" x14ac:dyDescent="0.25">
      <c r="B25" s="29">
        <v>43349.377083333333</v>
      </c>
      <c r="C25" s="35">
        <f>B25-TIME(8,0,0)</f>
        <v>43349.043749999997</v>
      </c>
      <c r="D25" s="29">
        <v>43349.45208333333</v>
      </c>
      <c r="E25" s="29">
        <f>D25-TIME(8,0,0)</f>
        <v>43349.118749999994</v>
      </c>
      <c r="F25" s="2">
        <f>D25-B25</f>
        <v>7.4999999997089617E-2</v>
      </c>
      <c r="G25" s="5">
        <f t="shared" si="2"/>
        <v>1</v>
      </c>
      <c r="H25" s="5">
        <f t="shared" si="3"/>
        <v>48</v>
      </c>
      <c r="I25" s="5">
        <f t="shared" si="4"/>
        <v>108</v>
      </c>
      <c r="J25" s="5">
        <f t="shared" si="5"/>
        <v>6480</v>
      </c>
      <c r="K25" t="s">
        <v>157</v>
      </c>
      <c r="L25" s="25">
        <v>40330</v>
      </c>
      <c r="M25">
        <f t="shared" si="6"/>
        <v>48.476659999999995</v>
      </c>
      <c r="N25">
        <v>46.1</v>
      </c>
      <c r="O25">
        <f t="shared" si="9"/>
        <v>0.95097310747068808</v>
      </c>
      <c r="P25">
        <f t="shared" si="10"/>
        <v>6.2237654320987659</v>
      </c>
      <c r="Q25">
        <f t="shared" si="11"/>
        <v>0.44885796296296293</v>
      </c>
    </row>
    <row r="26" spans="2:17" x14ac:dyDescent="0.25">
      <c r="B26" s="29">
        <v>43349.551388888889</v>
      </c>
      <c r="C26" s="35">
        <f>B26-TIME(8,0,0)</f>
        <v>43349.218055555553</v>
      </c>
      <c r="D26" s="29">
        <v>43349.618055555555</v>
      </c>
      <c r="E26" s="29">
        <f>D26-TIME(8,0,0)</f>
        <v>43349.284722222219</v>
      </c>
      <c r="F26" s="2">
        <f>D26-B26</f>
        <v>6.6666666665696539E-2</v>
      </c>
      <c r="G26" s="5">
        <f t="shared" si="2"/>
        <v>1</v>
      </c>
      <c r="H26" s="5">
        <f t="shared" si="3"/>
        <v>36</v>
      </c>
      <c r="I26" s="5">
        <f t="shared" si="4"/>
        <v>96</v>
      </c>
      <c r="J26" s="5">
        <f t="shared" si="5"/>
        <v>5760</v>
      </c>
      <c r="K26" t="s">
        <v>168</v>
      </c>
      <c r="L26" s="25">
        <v>35660</v>
      </c>
      <c r="M26">
        <f t="shared" si="6"/>
        <v>42.863319999999995</v>
      </c>
      <c r="N26">
        <v>40.799999999999997</v>
      </c>
      <c r="O26">
        <f t="shared" si="9"/>
        <v>0.95186280484106234</v>
      </c>
      <c r="P26">
        <f t="shared" si="10"/>
        <v>6.1909722222222223</v>
      </c>
      <c r="Q26">
        <f t="shared" si="11"/>
        <v>0.44649291666666663</v>
      </c>
    </row>
    <row r="27" spans="2:17" x14ac:dyDescent="0.25">
      <c r="B27" s="29">
        <v>43349.709722222222</v>
      </c>
      <c r="C27" s="35">
        <f>B27-TIME(8,0,0)</f>
        <v>43349.376388888886</v>
      </c>
      <c r="D27" s="29">
        <v>43349.784722222219</v>
      </c>
      <c r="E27" s="29">
        <f>D27-TIME(8,0,0)</f>
        <v>43349.451388888883</v>
      </c>
      <c r="F27" s="2">
        <f>D27-B27</f>
        <v>7.4999999997089617E-2</v>
      </c>
      <c r="G27" s="5">
        <f t="shared" si="2"/>
        <v>1</v>
      </c>
      <c r="H27" s="5">
        <f t="shared" si="3"/>
        <v>48</v>
      </c>
      <c r="I27" s="5">
        <f t="shared" si="4"/>
        <v>108</v>
      </c>
      <c r="J27" s="5">
        <f t="shared" si="5"/>
        <v>6480</v>
      </c>
      <c r="K27" t="s">
        <v>169</v>
      </c>
      <c r="L27" s="25">
        <v>39790</v>
      </c>
      <c r="M27">
        <f t="shared" si="6"/>
        <v>47.827579999999998</v>
      </c>
      <c r="N27">
        <v>45.5</v>
      </c>
      <c r="O27">
        <f t="shared" si="9"/>
        <v>0.95133393744780737</v>
      </c>
      <c r="P27">
        <f t="shared" si="10"/>
        <v>6.1404320987654319</v>
      </c>
      <c r="Q27">
        <f t="shared" si="11"/>
        <v>0.44284796296296292</v>
      </c>
    </row>
    <row r="28" spans="2:17" x14ac:dyDescent="0.25">
      <c r="B28" s="29">
        <v>43349.864583333336</v>
      </c>
      <c r="C28" s="35">
        <f>B28-TIME(8,0,0)</f>
        <v>43349.53125</v>
      </c>
      <c r="D28" s="29">
        <v>43349.936111111114</v>
      </c>
      <c r="E28" s="29">
        <f>D28-TIME(8,0,0)</f>
        <v>43349.602777777778</v>
      </c>
      <c r="F28" s="2">
        <f>D28-B28</f>
        <v>7.1527777778101154E-2</v>
      </c>
      <c r="G28" s="5">
        <f t="shared" si="2"/>
        <v>1</v>
      </c>
      <c r="H28" s="5">
        <f t="shared" si="3"/>
        <v>43</v>
      </c>
      <c r="I28" s="5">
        <f t="shared" si="4"/>
        <v>103</v>
      </c>
      <c r="J28" s="5">
        <f t="shared" si="5"/>
        <v>6180</v>
      </c>
      <c r="K28" t="s">
        <v>170</v>
      </c>
      <c r="L28" s="25">
        <v>37980</v>
      </c>
      <c r="M28">
        <f t="shared" si="6"/>
        <v>45.651959999999995</v>
      </c>
      <c r="N28">
        <v>43.5</v>
      </c>
      <c r="O28">
        <f t="shared" si="9"/>
        <v>0.95286160769439043</v>
      </c>
      <c r="P28">
        <f t="shared" si="10"/>
        <v>6.1456310679611654</v>
      </c>
      <c r="Q28">
        <f t="shared" si="11"/>
        <v>0.44322291262135916</v>
      </c>
    </row>
    <row r="29" spans="2:17" x14ac:dyDescent="0.25">
      <c r="B29" s="29">
        <v>43350.022222222222</v>
      </c>
      <c r="C29" s="35">
        <f>B29-TIME(8,0,0)</f>
        <v>43349.688888888886</v>
      </c>
      <c r="D29" s="29">
        <v>43350.09097222222</v>
      </c>
      <c r="E29" s="29">
        <f>D29-TIME(8,0,0)</f>
        <v>43349.757638888885</v>
      </c>
      <c r="F29" s="2">
        <f>D29-B29</f>
        <v>6.8749999998544808E-2</v>
      </c>
      <c r="G29" s="5">
        <f t="shared" si="2"/>
        <v>1</v>
      </c>
      <c r="H29" s="5">
        <f t="shared" si="3"/>
        <v>39</v>
      </c>
      <c r="I29" s="5">
        <f t="shared" si="4"/>
        <v>99</v>
      </c>
      <c r="J29" s="5">
        <f t="shared" si="5"/>
        <v>5940</v>
      </c>
      <c r="K29" t="s">
        <v>171</v>
      </c>
      <c r="L29" s="25">
        <v>36380</v>
      </c>
      <c r="M29">
        <f t="shared" si="6"/>
        <v>43.728760000000001</v>
      </c>
      <c r="N29">
        <v>41.6</v>
      </c>
      <c r="O29">
        <f t="shared" si="9"/>
        <v>0.95131899463876868</v>
      </c>
      <c r="P29">
        <f t="shared" si="10"/>
        <v>6.1245791245791246</v>
      </c>
      <c r="Q29">
        <f t="shared" si="11"/>
        <v>0.44170464646464647</v>
      </c>
    </row>
    <row r="30" spans="2:17" x14ac:dyDescent="0.25">
      <c r="B30" s="29">
        <v>43350.194444444445</v>
      </c>
      <c r="C30" s="35">
        <f>B30-TIME(8,0,0)</f>
        <v>43349.861111111109</v>
      </c>
      <c r="D30" s="29">
        <v>43350.26458333333</v>
      </c>
      <c r="E30" s="29">
        <f>D30-TIME(8,0,0)</f>
        <v>43349.931249999994</v>
      </c>
      <c r="F30" s="2">
        <f>D30-B30</f>
        <v>7.0138888884685002E-2</v>
      </c>
      <c r="G30" s="5">
        <f t="shared" si="2"/>
        <v>1</v>
      </c>
      <c r="H30" s="5">
        <f t="shared" si="3"/>
        <v>41</v>
      </c>
      <c r="I30" s="5">
        <f t="shared" si="4"/>
        <v>101</v>
      </c>
      <c r="J30" s="5">
        <f t="shared" si="5"/>
        <v>6060</v>
      </c>
      <c r="K30" t="s">
        <v>172</v>
      </c>
      <c r="L30" s="25">
        <v>37220</v>
      </c>
      <c r="M30">
        <f t="shared" si="6"/>
        <v>44.738439999999997</v>
      </c>
      <c r="N30">
        <v>42.6</v>
      </c>
      <c r="O30">
        <f t="shared" si="9"/>
        <v>0.95220128372826596</v>
      </c>
      <c r="P30">
        <f t="shared" si="10"/>
        <v>6.1419141914191417</v>
      </c>
      <c r="Q30">
        <f t="shared" si="11"/>
        <v>0.44295485148514846</v>
      </c>
    </row>
    <row r="31" spans="2:17" x14ac:dyDescent="0.25">
      <c r="B31" s="29">
        <v>43350.359722222223</v>
      </c>
      <c r="C31" s="35">
        <f>B31-TIME(8,0,0)</f>
        <v>43350.026388888888</v>
      </c>
      <c r="D31" s="29">
        <v>43350.433333333334</v>
      </c>
      <c r="E31" s="29">
        <f>D31-TIME(8,0,0)</f>
        <v>43350.1</v>
      </c>
      <c r="F31" s="2">
        <f>D31-B31</f>
        <v>7.3611111110949423E-2</v>
      </c>
      <c r="G31" s="5">
        <f t="shared" si="2"/>
        <v>1</v>
      </c>
      <c r="H31" s="5">
        <f t="shared" si="3"/>
        <v>46</v>
      </c>
      <c r="I31" s="5">
        <f t="shared" si="4"/>
        <v>106</v>
      </c>
      <c r="J31" s="5">
        <f t="shared" si="5"/>
        <v>6360</v>
      </c>
      <c r="K31" t="s">
        <v>173</v>
      </c>
      <c r="L31" s="25">
        <v>39210</v>
      </c>
      <c r="M31">
        <f t="shared" si="6"/>
        <v>47.130420000000001</v>
      </c>
      <c r="N31">
        <v>44.9</v>
      </c>
      <c r="O31">
        <f t="shared" si="9"/>
        <v>0.95267557556244986</v>
      </c>
      <c r="P31">
        <f t="shared" si="10"/>
        <v>6.1650943396226419</v>
      </c>
      <c r="Q31">
        <f t="shared" si="11"/>
        <v>0.44462660377358493</v>
      </c>
    </row>
    <row r="32" spans="2:17" x14ac:dyDescent="0.25">
      <c r="B32" s="29">
        <v>43350.602083333331</v>
      </c>
      <c r="C32" s="35">
        <f>B32-TIME(8,0,0)</f>
        <v>43350.268749999996</v>
      </c>
      <c r="D32" s="29">
        <v>43350.67291666667</v>
      </c>
      <c r="E32" s="29">
        <f>D32-TIME(8,0,0)</f>
        <v>43350.339583333334</v>
      </c>
      <c r="F32" s="2">
        <f>D32-B32</f>
        <v>7.0833333338669036E-2</v>
      </c>
      <c r="G32" s="5">
        <f t="shared" si="2"/>
        <v>1</v>
      </c>
      <c r="H32" s="5">
        <f t="shared" si="3"/>
        <v>42</v>
      </c>
      <c r="I32" s="5">
        <f t="shared" si="4"/>
        <v>102</v>
      </c>
      <c r="J32" s="5">
        <f t="shared" si="5"/>
        <v>6120</v>
      </c>
      <c r="K32" t="s">
        <v>174</v>
      </c>
      <c r="L32" s="25">
        <v>37670</v>
      </c>
      <c r="M32">
        <f t="shared" si="6"/>
        <v>45.279339999999998</v>
      </c>
      <c r="N32">
        <v>43.1</v>
      </c>
      <c r="O32">
        <f t="shared" si="9"/>
        <v>0.95186899809051995</v>
      </c>
      <c r="P32">
        <f t="shared" si="10"/>
        <v>6.155228758169935</v>
      </c>
      <c r="Q32">
        <f t="shared" si="11"/>
        <v>0.44391509803921564</v>
      </c>
    </row>
    <row r="33" spans="2:18" x14ac:dyDescent="0.25">
      <c r="B33" s="29">
        <v>43350.783333333333</v>
      </c>
      <c r="C33" s="35">
        <f>B33-TIME(8,0,0)</f>
        <v>43350.45</v>
      </c>
      <c r="D33" s="29">
        <v>43350.862500000003</v>
      </c>
      <c r="E33" s="29">
        <f>D33-TIME(8,0,0)</f>
        <v>43350.529166666667</v>
      </c>
      <c r="F33" s="2">
        <f>D33-B33</f>
        <v>7.9166666670062114E-2</v>
      </c>
      <c r="G33" s="5">
        <f t="shared" si="2"/>
        <v>1</v>
      </c>
      <c r="H33" s="5">
        <f t="shared" si="3"/>
        <v>54</v>
      </c>
      <c r="I33" s="5">
        <f t="shared" si="4"/>
        <v>114</v>
      </c>
      <c r="J33" s="5">
        <f t="shared" si="5"/>
        <v>6840</v>
      </c>
      <c r="K33" t="s">
        <v>175</v>
      </c>
      <c r="L33" s="25">
        <v>38770</v>
      </c>
      <c r="M33">
        <f t="shared" si="6"/>
        <v>46.60154</v>
      </c>
      <c r="N33">
        <v>44.4</v>
      </c>
      <c r="O33">
        <f t="shared" si="9"/>
        <v>0.95275821356976609</v>
      </c>
      <c r="P33">
        <f t="shared" si="10"/>
        <v>5.6681286549707606</v>
      </c>
      <c r="Q33">
        <f t="shared" si="11"/>
        <v>0.40878543859649125</v>
      </c>
    </row>
    <row r="34" spans="2:18" x14ac:dyDescent="0.25">
      <c r="B34" s="29">
        <v>43350.97152777778</v>
      </c>
      <c r="C34" s="35">
        <f>B34-TIME(8,0,0)</f>
        <v>43350.638194444444</v>
      </c>
      <c r="D34" s="29">
        <v>43351.040972222225</v>
      </c>
      <c r="E34" s="29">
        <f>D34-TIME(8,0,0)</f>
        <v>43350.707638888889</v>
      </c>
      <c r="F34" s="2">
        <f>D34-B34</f>
        <v>6.9444444445252884E-2</v>
      </c>
      <c r="G34" s="5">
        <f t="shared" si="2"/>
        <v>1</v>
      </c>
      <c r="H34" s="5">
        <f t="shared" si="3"/>
        <v>40</v>
      </c>
      <c r="I34" s="5">
        <f t="shared" si="4"/>
        <v>100</v>
      </c>
      <c r="J34" s="5">
        <f t="shared" si="5"/>
        <v>6000</v>
      </c>
      <c r="K34" t="s">
        <v>176</v>
      </c>
      <c r="L34" s="25">
        <v>36820</v>
      </c>
      <c r="M34">
        <f t="shared" si="6"/>
        <v>44.257639999999995</v>
      </c>
      <c r="N34">
        <v>42.1</v>
      </c>
      <c r="O34">
        <f t="shared" si="9"/>
        <v>0.95124819127273863</v>
      </c>
      <c r="P34">
        <f t="shared" si="10"/>
        <v>6.1366666666666667</v>
      </c>
      <c r="Q34">
        <f t="shared" si="11"/>
        <v>0.44257639999999993</v>
      </c>
    </row>
    <row r="35" spans="2:18" x14ac:dyDescent="0.25">
      <c r="B35" s="29">
        <v>43351.124305555553</v>
      </c>
      <c r="C35" s="35">
        <f>B35-TIME(8,0,0)</f>
        <v>43350.790972222218</v>
      </c>
      <c r="D35" s="29">
        <v>43351.193055555559</v>
      </c>
      <c r="E35" s="29">
        <f>D35-TIME(8,0,0)</f>
        <v>43350.859722222223</v>
      </c>
      <c r="F35" s="2">
        <f>D35-B35</f>
        <v>6.8750000005820766E-2</v>
      </c>
      <c r="G35" s="5">
        <f t="shared" si="2"/>
        <v>1</v>
      </c>
      <c r="H35" s="5">
        <f t="shared" si="3"/>
        <v>39</v>
      </c>
      <c r="I35" s="5">
        <f t="shared" si="4"/>
        <v>99</v>
      </c>
      <c r="J35" s="5">
        <f t="shared" si="5"/>
        <v>5940</v>
      </c>
      <c r="K35" t="s">
        <v>238</v>
      </c>
      <c r="L35" s="25">
        <v>36710</v>
      </c>
      <c r="M35">
        <f t="shared" si="6"/>
        <v>44.125419999999998</v>
      </c>
      <c r="N35">
        <v>42</v>
      </c>
      <c r="O35">
        <f t="shared" si="9"/>
        <v>0.95183229983986561</v>
      </c>
      <c r="P35">
        <f t="shared" si="10"/>
        <v>6.1801346801346799</v>
      </c>
      <c r="Q35">
        <f t="shared" si="11"/>
        <v>0.44571131313131312</v>
      </c>
      <c r="R35" t="s">
        <v>242</v>
      </c>
    </row>
  </sheetData>
  <mergeCells count="4">
    <mergeCell ref="L7:R7"/>
    <mergeCell ref="B7:J7"/>
    <mergeCell ref="B2:C2"/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ARIS</vt:lpstr>
      <vt:lpstr>ARIS_Files</vt:lpstr>
      <vt:lpstr>EK80</vt:lpstr>
      <vt:lpstr>PS</vt:lpstr>
      <vt:lpstr>TimeStat</vt:lpstr>
      <vt:lpstr>PS_Files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HONGSHENG BI</dc:creator>
  <cp:lastModifiedBy>HONGSHENG BI</cp:lastModifiedBy>
  <dcterms:created xsi:type="dcterms:W3CDTF">2018-09-03T09:00:51Z</dcterms:created>
  <dcterms:modified xsi:type="dcterms:W3CDTF">2018-09-08T23:39:45Z</dcterms:modified>
</cp:coreProperties>
</file>